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-105" yWindow="-105" windowWidth="19425" windowHeight="10305"/>
  </bookViews>
  <sheets>
    <sheet name="CEBOLLA GUARDA" sheetId="1" r:id="rId1"/>
  </sheets>
  <definedNames>
    <definedName name="_xlnm.Print_Area" localSheetId="0">'CEBOLLA GUARDA'!$A$1:$G$132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1" i="1" l="1"/>
  <c r="G65" i="1" l="1"/>
  <c r="G98" i="1" l="1"/>
  <c r="G97" i="1"/>
  <c r="G92" i="1"/>
  <c r="G91" i="1"/>
  <c r="G90" i="1"/>
  <c r="G88" i="1"/>
  <c r="G87" i="1"/>
  <c r="G85" i="1"/>
  <c r="G84" i="1"/>
  <c r="G83" i="1"/>
  <c r="G82" i="1"/>
  <c r="G81" i="1"/>
  <c r="G79" i="1"/>
  <c r="G78" i="1"/>
  <c r="G77" i="1"/>
  <c r="G76" i="1"/>
  <c r="G75" i="1"/>
  <c r="G74" i="1"/>
  <c r="G73" i="1"/>
  <c r="G71" i="1"/>
  <c r="G64" i="1"/>
  <c r="G63" i="1"/>
  <c r="G62" i="1"/>
  <c r="G61" i="1"/>
  <c r="G60" i="1"/>
  <c r="G59" i="1"/>
  <c r="G58" i="1"/>
  <c r="G57" i="1"/>
  <c r="G52" i="1"/>
  <c r="G53" i="1" s="1"/>
  <c r="C120" i="1" s="1"/>
  <c r="G47" i="1"/>
  <c r="D46" i="1"/>
  <c r="G46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11" i="1"/>
  <c r="G104" i="1" s="1"/>
  <c r="G66" i="1" l="1"/>
  <c r="C121" i="1" s="1"/>
  <c r="G99" i="1"/>
  <c r="C123" i="1" s="1"/>
  <c r="G93" i="1"/>
  <c r="C122" i="1" s="1"/>
  <c r="G22" i="1"/>
  <c r="G21" i="1"/>
  <c r="G20" i="1"/>
  <c r="G48" i="1" l="1"/>
  <c r="G102" i="1" l="1"/>
  <c r="C119" i="1"/>
  <c r="G103" i="1" l="1"/>
  <c r="C124" i="1"/>
  <c r="G105" i="1" l="1"/>
  <c r="C130" i="1"/>
  <c r="D130" i="1"/>
  <c r="E130" i="1"/>
  <c r="C125" i="1"/>
  <c r="D123" i="1" l="1"/>
  <c r="D120" i="1"/>
  <c r="D121" i="1"/>
  <c r="D122" i="1"/>
  <c r="D119" i="1"/>
  <c r="D124" i="1"/>
  <c r="D125" i="1" l="1"/>
</calcChain>
</file>

<file path=xl/sharedStrings.xml><?xml version="1.0" encoding="utf-8"?>
<sst xmlns="http://schemas.openxmlformats.org/spreadsheetml/2006/main" count="274" uniqueCount="161">
  <si>
    <t>RUBRO O CULTIVO</t>
  </si>
  <si>
    <t>VARIEDAD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</si>
  <si>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</si>
  <si>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</si>
  <si>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</si>
  <si>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</si>
  <si>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</si>
  <si>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</si>
  <si>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</si>
  <si>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</si>
  <si>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</si>
  <si>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</si>
  <si>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</si>
  <si>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</si>
  <si>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</si>
  <si>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</si>
  <si>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</si>
  <si>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</si>
  <si>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 xml:space="preserve">Septiembre-Octubre </t>
  </si>
  <si>
    <t>Movimiento Insumos Siembra</t>
  </si>
  <si>
    <t>Riegos(11)</t>
  </si>
  <si>
    <t>Octubre-Marzo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</si>
  <si>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</si>
  <si>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</si>
  <si>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</si>
  <si>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</si>
  <si>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</si>
  <si>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</si>
  <si>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</si>
  <si>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</si>
  <si>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</si>
  <si>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</si>
  <si>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</si>
  <si>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</si>
  <si>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</si>
  <si>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</si>
  <si>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</si>
  <si>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</si>
  <si>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</si>
  <si>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</si>
  <si>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</si>
  <si>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</si>
  <si>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</si>
  <si>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</si>
  <si>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</si>
  <si>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</si>
  <si>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</si>
  <si>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</si>
  <si>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</si>
  <si>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</si>
  <si>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</si>
  <si>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</si>
  <si>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</si>
  <si>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</si>
  <si>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</si>
  <si>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</si>
  <si>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</si>
  <si>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</si>
  <si>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</si>
  <si>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</si>
  <si>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</si>
  <si>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</si>
  <si>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</si>
  <si>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</si>
  <si>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</si>
  <si>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</si>
  <si>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 xml:space="preserve">Noviembre </t>
  </si>
  <si>
    <t>Valenciana Cobra, Grano de Oro</t>
  </si>
  <si>
    <t>FECHA ESTIMADA PRECIO VENTA</t>
  </si>
  <si>
    <t xml:space="preserve">Marzo - Agosto </t>
  </si>
  <si>
    <t>NIVEL TECNOLOGICO</t>
  </si>
  <si>
    <t>PRECIO ESPERADO ($/kg)</t>
  </si>
  <si>
    <t>REGION</t>
  </si>
  <si>
    <t>Lib. B. O'Higgins</t>
  </si>
  <si>
    <t>AREA</t>
  </si>
  <si>
    <t>SAN VICENTE</t>
  </si>
  <si>
    <t>Mercado local</t>
  </si>
  <si>
    <t>Todas</t>
  </si>
  <si>
    <t>Marzo</t>
  </si>
  <si>
    <t>Lluvias</t>
  </si>
  <si>
    <t>Control de malezas</t>
  </si>
  <si>
    <t>Mayo - Junio</t>
  </si>
  <si>
    <t>Siembra de almaciguera</t>
  </si>
  <si>
    <t>Riego de almaciguera</t>
  </si>
  <si>
    <t>Manejo de almácigos</t>
  </si>
  <si>
    <t>Junio - Septiembre</t>
  </si>
  <si>
    <t>Arranca de almácigo</t>
  </si>
  <si>
    <t>Septiembre - Octubre</t>
  </si>
  <si>
    <t>Riego</t>
  </si>
  <si>
    <t>Agosto - Septiembre</t>
  </si>
  <si>
    <t>Aplicación de fertilizante Base</t>
  </si>
  <si>
    <t>Transplante/Plantación</t>
  </si>
  <si>
    <t>Aplicación de herbicidas</t>
  </si>
  <si>
    <t>Octubre - Noviembre</t>
  </si>
  <si>
    <t>Riegos (2)</t>
  </si>
  <si>
    <t>Octubre</t>
  </si>
  <si>
    <t>Segunda aplicación de fertilizantes</t>
  </si>
  <si>
    <t xml:space="preserve">Octubre - Noviembre </t>
  </si>
  <si>
    <t>Aplicación de Insect./Fungicida (2)</t>
  </si>
  <si>
    <t>Riegos (4)</t>
  </si>
  <si>
    <t>Noviembre</t>
  </si>
  <si>
    <t>Tercera aplicación de fertilizantes</t>
  </si>
  <si>
    <t>Aplicación de Insect/Fungicida (2)</t>
  </si>
  <si>
    <t>Diciembre</t>
  </si>
  <si>
    <t>Cuarta aplicación de fertilizantes</t>
  </si>
  <si>
    <t>Enero</t>
  </si>
  <si>
    <t>Febrero</t>
  </si>
  <si>
    <t>Cosecha</t>
  </si>
  <si>
    <t>Curado</t>
  </si>
  <si>
    <t>Volteadura</t>
  </si>
  <si>
    <t>Acarreo</t>
  </si>
  <si>
    <t>Guarda a bodega</t>
  </si>
  <si>
    <t>Rastraje (2)</t>
  </si>
  <si>
    <t>Aplicación de fertilizantes</t>
  </si>
  <si>
    <t>Vibrocultivador</t>
  </si>
  <si>
    <t>Melgadura</t>
  </si>
  <si>
    <t>Aplicación de herbicida pretransp.</t>
  </si>
  <si>
    <t>Acequiadura</t>
  </si>
  <si>
    <t>SEMILLAS</t>
  </si>
  <si>
    <t>tarro</t>
  </si>
  <si>
    <t>Urea</t>
  </si>
  <si>
    <t>Septiembre - Diciembre</t>
  </si>
  <si>
    <t>Salitre potásico</t>
  </si>
  <si>
    <t>Superfosfato triple</t>
  </si>
  <si>
    <t>Nitrato de potasio</t>
  </si>
  <si>
    <t>Kelpac</t>
  </si>
  <si>
    <t>lt</t>
  </si>
  <si>
    <t>Septiembre</t>
  </si>
  <si>
    <t>Kendal</t>
  </si>
  <si>
    <t>Octubre - Diciembre</t>
  </si>
  <si>
    <t>Fosfimax</t>
  </si>
  <si>
    <t>FUNGICIDAS</t>
  </si>
  <si>
    <t>Phyton 27</t>
  </si>
  <si>
    <t>Switch</t>
  </si>
  <si>
    <t>Bravo 720</t>
  </si>
  <si>
    <t>Amistar Opti</t>
  </si>
  <si>
    <t>Noviembre - Enero</t>
  </si>
  <si>
    <t>Ridomil Gold Mz</t>
  </si>
  <si>
    <t>Herbadox 45 CS</t>
  </si>
  <si>
    <t>Prodigio</t>
  </si>
  <si>
    <t>Septiembre - Enero</t>
  </si>
  <si>
    <t>Flete</t>
  </si>
  <si>
    <t>c/u</t>
  </si>
  <si>
    <t>Abril-Junio</t>
  </si>
  <si>
    <t>Ingreso a la feria</t>
  </si>
  <si>
    <t>RENDIMIENTO (Kg/Há.)</t>
  </si>
  <si>
    <t>ESCENARIOS COSTO UNITARIO  ($/kG)</t>
  </si>
  <si>
    <t>Rendimiento (kG/hà)</t>
  </si>
  <si>
    <t>Costo unitario ($/KG) (*)</t>
  </si>
  <si>
    <t>Medio</t>
  </si>
  <si>
    <t>CEBOLLA GUARDA</t>
  </si>
  <si>
    <t>Febrero-Marzo</t>
  </si>
  <si>
    <t xml:space="preserve"> Septiembre</t>
  </si>
  <si>
    <t>Balazo 90 SP</t>
  </si>
  <si>
    <t>Zero 5 EC</t>
  </si>
  <si>
    <t>Success 48</t>
  </si>
  <si>
    <t>Carga y Maquinaria</t>
  </si>
  <si>
    <t>abr-ago</t>
  </si>
  <si>
    <t>7. Recomendación es referencial</t>
  </si>
  <si>
    <t>Junio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</si>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</sst>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" fillId="0" borderId="18"/>
    <xf numFmtId="164" fontId="17" fillId="0" borderId="18" applyFont="0" applyFill="0" applyBorder="0" applyAlignment="0" applyProtection="0"/>
    <xf numFmtId="0" fontId="18" fillId="0" borderId="18"/>
    <xf numFmtId="43" fontId="1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3" fillId="7" borderId="18" xfId="0" applyFont="1" applyFill="1" applyBorder="1" applyAlignment="1"/>
    <xf numFmtId="49" fontId="11" fillId="8" borderId="19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8" fillId="7" borderId="17" xfId="0" applyFont="1" applyFill="1" applyBorder="1" applyAlignment="1">
      <alignment vertical="center"/>
    </xf>
    <xf numFmtId="0" fontId="8" fillId="7" borderId="18" xfId="0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vertical="center"/>
    </xf>
    <xf numFmtId="166" fontId="15" fillId="2" borderId="18" xfId="0" applyNumberFormat="1" applyFont="1" applyFill="1" applyBorder="1" applyAlignment="1">
      <alignment vertical="center"/>
    </xf>
    <xf numFmtId="0" fontId="13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vertical="center"/>
    </xf>
    <xf numFmtId="0" fontId="3" fillId="2" borderId="21" xfId="0" applyFont="1" applyFill="1" applyBorder="1" applyAlignment="1"/>
    <xf numFmtId="3" fontId="3" fillId="2" borderId="21" xfId="0" applyNumberFormat="1" applyFont="1" applyFill="1" applyBorder="1" applyAlignment="1"/>
    <xf numFmtId="49" fontId="2" fillId="5" borderId="22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6" fontId="2" fillId="5" borderId="24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166" fontId="2" fillId="3" borderId="26" xfId="0" applyNumberFormat="1" applyFont="1" applyFill="1" applyBorder="1" applyAlignment="1">
      <alignment vertical="center"/>
    </xf>
    <xf numFmtId="49" fontId="2" fillId="5" borderId="25" xfId="0" applyNumberFormat="1" applyFont="1" applyFill="1" applyBorder="1" applyAlignment="1">
      <alignment vertical="center"/>
    </xf>
    <xf numFmtId="166" fontId="2" fillId="5" borderId="26" xfId="0" applyNumberFormat="1" applyFont="1" applyFill="1" applyBorder="1" applyAlignment="1">
      <alignment vertical="center"/>
    </xf>
    <xf numFmtId="49" fontId="2" fillId="5" borderId="2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166" fontId="2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vertical="center"/>
    </xf>
    <xf numFmtId="49" fontId="13" fillId="8" borderId="31" xfId="0" applyNumberFormat="1" applyFont="1" applyFill="1" applyBorder="1" applyAlignment="1"/>
    <xf numFmtId="49" fontId="11" fillId="2" borderId="32" xfId="0" applyNumberFormat="1" applyFont="1" applyFill="1" applyBorder="1" applyAlignment="1">
      <alignment vertical="center"/>
    </xf>
    <xf numFmtId="49" fontId="11" fillId="8" borderId="34" xfId="0" applyNumberFormat="1" applyFont="1" applyFill="1" applyBorder="1" applyAlignment="1">
      <alignment vertical="center"/>
    </xf>
    <xf numFmtId="167" fontId="11" fillId="8" borderId="35" xfId="0" applyNumberFormat="1" applyFont="1" applyFill="1" applyBorder="1" applyAlignment="1">
      <alignment vertical="center"/>
    </xf>
    <xf numFmtId="9" fontId="11" fillId="8" borderId="36" xfId="0" applyNumberFormat="1" applyFont="1" applyFill="1" applyBorder="1" applyAlignment="1">
      <alignment vertical="center"/>
    </xf>
    <xf numFmtId="0" fontId="13" fillId="9" borderId="39" xfId="0" applyFont="1" applyFill="1" applyBorder="1" applyAlignment="1"/>
    <xf numFmtId="0" fontId="13" fillId="2" borderId="18" xfId="0" applyFont="1" applyFill="1" applyBorder="1" applyAlignment="1">
      <alignment vertical="center"/>
    </xf>
    <xf numFmtId="49" fontId="13" fillId="2" borderId="18" xfId="0" applyNumberFormat="1" applyFont="1" applyFill="1" applyBorder="1" applyAlignment="1">
      <alignment vertical="center"/>
    </xf>
    <xf numFmtId="49" fontId="11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49" fontId="13" fillId="2" borderId="43" xfId="0" applyNumberFormat="1" applyFont="1" applyFill="1" applyBorder="1" applyAlignment="1">
      <alignment vertical="center"/>
    </xf>
    <xf numFmtId="0" fontId="13" fillId="2" borderId="44" xfId="0" applyFont="1" applyFill="1" applyBorder="1" applyAlignment="1"/>
    <xf numFmtId="49" fontId="13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0" fontId="11" fillId="7" borderId="18" xfId="0" applyFont="1" applyFill="1" applyBorder="1" applyAlignment="1">
      <alignment vertical="center"/>
    </xf>
    <xf numFmtId="0" fontId="8" fillId="9" borderId="17" xfId="0" applyFont="1" applyFill="1" applyBorder="1" applyAlignment="1">
      <alignment vertical="center"/>
    </xf>
    <xf numFmtId="49" fontId="16" fillId="9" borderId="18" xfId="0" applyNumberFormat="1" applyFont="1" applyFill="1" applyBorder="1" applyAlignment="1">
      <alignment vertical="center"/>
    </xf>
    <xf numFmtId="0" fontId="8" fillId="9" borderId="18" xfId="0" applyFont="1" applyFill="1" applyBorder="1" applyAlignment="1">
      <alignment vertical="center"/>
    </xf>
    <xf numFmtId="0" fontId="8" fillId="9" borderId="48" xfId="0" applyFont="1" applyFill="1" applyBorder="1" applyAlignment="1">
      <alignment vertical="center"/>
    </xf>
    <xf numFmtId="49" fontId="11" fillId="8" borderId="49" xfId="0" applyNumberFormat="1" applyFont="1" applyFill="1" applyBorder="1" applyAlignment="1">
      <alignment vertical="center"/>
    </xf>
    <xf numFmtId="167" fontId="11" fillId="8" borderId="36" xfId="0" applyNumberFormat="1" applyFont="1" applyFill="1" applyBorder="1" applyAlignment="1">
      <alignment vertical="center"/>
    </xf>
    <xf numFmtId="3" fontId="11" fillId="8" borderId="50" xfId="0" applyNumberFormat="1" applyFont="1" applyFill="1" applyBorder="1" applyAlignment="1">
      <alignment vertical="center"/>
    </xf>
    <xf numFmtId="3" fontId="11" fillId="8" borderId="51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vertical="center"/>
    </xf>
    <xf numFmtId="3" fontId="6" fillId="3" borderId="53" xfId="0" applyNumberFormat="1" applyFont="1" applyFill="1" applyBorder="1" applyAlignment="1">
      <alignment vertical="center"/>
    </xf>
    <xf numFmtId="49" fontId="16" fillId="9" borderId="37" xfId="0" applyNumberFormat="1" applyFont="1" applyFill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" xfId="0" applyNumberFormat="1" applyFont="1" applyFill="1" applyBorder="1" applyAlignment="1">
      <alignment vertical="center" wrapText="1"/>
    </xf>
    <xf numFmtId="3" fontId="21" fillId="0" borderId="52" xfId="0" applyNumberFormat="1" applyFont="1" applyFill="1" applyBorder="1" applyAlignment="1">
      <alignment horizontal="right"/>
    </xf>
    <xf numFmtId="0" fontId="4" fillId="2" borderId="7" xfId="0" applyFont="1" applyFill="1" applyBorder="1"/>
    <xf numFmtId="49" fontId="6" fillId="3" borderId="6" xfId="0" applyNumberFormat="1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0" fillId="0" borderId="0" xfId="0" applyNumberFormat="1"/>
    <xf numFmtId="0" fontId="0" fillId="0" borderId="0" xfId="0"/>
    <xf numFmtId="49" fontId="4" fillId="2" borderId="5" xfId="0" applyNumberFormat="1" applyFont="1" applyFill="1" applyBorder="1" applyAlignment="1">
      <alignment vertical="center" wrapText="1"/>
    </xf>
    <xf numFmtId="168" fontId="21" fillId="0" borderId="52" xfId="4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54" xfId="0" applyNumberFormat="1" applyFont="1" applyFill="1" applyBorder="1" applyAlignment="1">
      <alignment horizontal="left"/>
    </xf>
    <xf numFmtId="49" fontId="4" fillId="2" borderId="55" xfId="0" applyNumberFormat="1" applyFont="1" applyFill="1" applyBorder="1" applyAlignment="1">
      <alignment horizontal="left"/>
    </xf>
    <xf numFmtId="0" fontId="21" fillId="0" borderId="52" xfId="0" applyFont="1" applyFill="1" applyBorder="1" applyAlignment="1">
      <alignment horizontal="right" wrapText="1"/>
    </xf>
    <xf numFmtId="0" fontId="21" fillId="0" borderId="52" xfId="0" applyFont="1" applyFill="1" applyBorder="1" applyAlignment="1">
      <alignment horizontal="right"/>
    </xf>
    <xf numFmtId="17" fontId="21" fillId="0" borderId="52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3" fillId="2" borderId="9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49" fontId="2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20" fillId="3" borderId="13" xfId="0" applyNumberFormat="1" applyFont="1" applyFill="1" applyBorder="1" applyAlignment="1">
      <alignment horizontal="center" vertical="center"/>
    </xf>
    <xf numFmtId="49" fontId="20" fillId="3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horizontal="right" vertical="center"/>
    </xf>
    <xf numFmtId="0" fontId="0" fillId="0" borderId="18" xfId="0" applyNumberFormat="1" applyFont="1" applyBorder="1" applyAlignment="1"/>
    <xf numFmtId="0" fontId="22" fillId="2" borderId="13" xfId="0" applyFont="1" applyFill="1" applyBorder="1" applyAlignment="1">
      <alignment vertical="center"/>
    </xf>
    <xf numFmtId="168" fontId="21" fillId="0" borderId="52" xfId="4" applyNumberFormat="1" applyFont="1" applyFill="1" applyBorder="1" applyAlignment="1">
      <alignment horizontal="right" wrapText="1"/>
    </xf>
    <xf numFmtId="0" fontId="4" fillId="2" borderId="13" xfId="0" applyFont="1" applyFill="1" applyBorder="1" applyAlignment="1">
      <alignment vertical="center" wrapText="1"/>
    </xf>
    <xf numFmtId="10" fontId="13" fillId="2" borderId="33" xfId="0" applyNumberFormat="1" applyFont="1" applyFill="1" applyBorder="1" applyAlignment="1"/>
  </cellXfs>
  <cellStyles count="5">
    <cellStyle name="Millares" xfId="4" builtinId="3"/>
    <cellStyle name="Millares 5" xfId="2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1"/>
  <sheetViews>
    <sheetView showGridLines="0" tabSelected="1" topLeftCell="B1" zoomScale="142" zoomScaleNormal="142" workbookViewId="0">
      <selection activeCell="C8" sqref="C8"/>
    </sheetView>
  </sheetViews>
  <sheetFormatPr baseColWidth="10" defaultColWidth="10.85546875" defaultRowHeight="11.25" customHeight="1"/>
  <cols>
    <col min="1" max="1" width="11.5703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9.28515625" style="1" customWidth="1"/>
    <col min="9" max="24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3"/>
      <c r="C7" s="4"/>
      <c r="D7" s="2"/>
      <c r="E7" s="4"/>
      <c r="F7" s="4"/>
      <c r="G7" s="4"/>
    </row>
    <row r="8" spans="1:255" s="91" customFormat="1" ht="12" customHeight="1">
      <c r="A8" s="84"/>
      <c r="B8" s="85" t="s">
        <v>0</v>
      </c>
      <c r="C8" s="86" t="s">
        <v>150</v>
      </c>
      <c r="D8" s="87"/>
      <c r="E8" s="88" t="s">
        <v>145</v>
      </c>
      <c r="F8" s="89"/>
      <c r="G8" s="86">
        <v>75000</v>
      </c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  <c r="IR8" s="90"/>
      <c r="IS8" s="90"/>
      <c r="IT8" s="90"/>
      <c r="IU8" s="90"/>
    </row>
    <row r="9" spans="1:255" s="91" customFormat="1" ht="25.5" customHeight="1">
      <c r="A9" s="84"/>
      <c r="B9" s="92" t="s">
        <v>1</v>
      </c>
      <c r="C9" s="118" t="s">
        <v>67</v>
      </c>
      <c r="D9" s="87"/>
      <c r="E9" s="94" t="s">
        <v>68</v>
      </c>
      <c r="F9" s="95"/>
      <c r="G9" s="93" t="s">
        <v>69</v>
      </c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  <c r="IR9" s="90"/>
      <c r="IS9" s="90"/>
      <c r="IT9" s="90"/>
      <c r="IU9" s="90"/>
    </row>
    <row r="10" spans="1:255" s="91" customFormat="1" ht="18" customHeight="1">
      <c r="A10" s="84"/>
      <c r="B10" s="92" t="s">
        <v>70</v>
      </c>
      <c r="C10" s="93" t="s">
        <v>149</v>
      </c>
      <c r="D10" s="87"/>
      <c r="E10" s="94" t="s">
        <v>71</v>
      </c>
      <c r="F10" s="95"/>
      <c r="G10" s="93">
        <v>200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</row>
    <row r="11" spans="1:255" s="91" customFormat="1" ht="11.25" customHeight="1">
      <c r="A11" s="84"/>
      <c r="B11" s="92" t="s">
        <v>72</v>
      </c>
      <c r="C11" s="93" t="s">
        <v>73</v>
      </c>
      <c r="D11" s="87"/>
      <c r="E11" s="96" t="s">
        <v>2</v>
      </c>
      <c r="F11" s="97"/>
      <c r="G11" s="93">
        <f>G8*G10</f>
        <v>15000000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90"/>
      <c r="CI11" s="90"/>
      <c r="CJ11" s="90"/>
      <c r="CK11" s="90"/>
      <c r="CL11" s="90"/>
      <c r="CM11" s="90"/>
      <c r="CN11" s="90"/>
      <c r="CO11" s="90"/>
      <c r="CP11" s="90"/>
      <c r="CQ11" s="90"/>
      <c r="CR11" s="90"/>
      <c r="CS11" s="90"/>
      <c r="CT11" s="90"/>
      <c r="CU11" s="90"/>
      <c r="CV11" s="90"/>
      <c r="CW11" s="90"/>
      <c r="CX11" s="90"/>
      <c r="CY11" s="90"/>
      <c r="CZ11" s="90"/>
      <c r="DA11" s="90"/>
      <c r="DB11" s="90"/>
      <c r="DC11" s="90"/>
      <c r="DD11" s="90"/>
      <c r="DE11" s="90"/>
      <c r="DF11" s="90"/>
      <c r="DG11" s="90"/>
      <c r="DH11" s="90"/>
      <c r="DI11" s="90"/>
      <c r="DJ11" s="90"/>
      <c r="DK11" s="90"/>
      <c r="DL11" s="90"/>
      <c r="DM11" s="90"/>
      <c r="DN11" s="90"/>
      <c r="DO11" s="90"/>
      <c r="DP11" s="90"/>
      <c r="DQ11" s="90"/>
      <c r="DR11" s="90"/>
      <c r="DS11" s="90"/>
      <c r="DT11" s="90"/>
      <c r="DU11" s="90"/>
      <c r="DV11" s="90"/>
      <c r="DW11" s="90"/>
      <c r="DX11" s="90"/>
      <c r="DY11" s="90"/>
      <c r="DZ11" s="90"/>
      <c r="EA11" s="90"/>
      <c r="EB11" s="90"/>
      <c r="EC11" s="90"/>
      <c r="ED11" s="90"/>
      <c r="EE11" s="90"/>
      <c r="EF11" s="90"/>
      <c r="EG11" s="90"/>
      <c r="EH11" s="90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  <c r="IR11" s="90"/>
      <c r="IS11" s="90"/>
      <c r="IT11" s="90"/>
      <c r="IU11" s="90"/>
    </row>
    <row r="12" spans="1:255" s="91" customFormat="1" ht="11.25" customHeight="1">
      <c r="A12" s="84"/>
      <c r="B12" s="92" t="s">
        <v>74</v>
      </c>
      <c r="C12" s="98" t="s">
        <v>75</v>
      </c>
      <c r="D12" s="87"/>
      <c r="E12" s="94" t="s">
        <v>3</v>
      </c>
      <c r="F12" s="95"/>
      <c r="G12" s="98" t="s">
        <v>76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0"/>
      <c r="EG12" s="90"/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  <c r="IR12" s="90"/>
      <c r="IS12" s="90"/>
      <c r="IT12" s="90"/>
      <c r="IU12" s="90"/>
    </row>
    <row r="13" spans="1:255" s="91" customFormat="1" ht="15">
      <c r="A13" s="84"/>
      <c r="B13" s="92" t="s">
        <v>4</v>
      </c>
      <c r="C13" s="99" t="s">
        <v>77</v>
      </c>
      <c r="D13" s="87"/>
      <c r="E13" s="94" t="s">
        <v>5</v>
      </c>
      <c r="F13" s="95"/>
      <c r="G13" s="99" t="s">
        <v>151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</row>
    <row r="14" spans="1:255" s="91" customFormat="1" ht="25.5" customHeight="1">
      <c r="A14" s="84"/>
      <c r="B14" s="92" t="s">
        <v>6</v>
      </c>
      <c r="C14" s="100" t="s">
        <v>159</v>
      </c>
      <c r="D14" s="87"/>
      <c r="E14" s="101" t="s">
        <v>7</v>
      </c>
      <c r="F14" s="102"/>
      <c r="G14" s="100" t="s">
        <v>79</v>
      </c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90"/>
      <c r="DX14" s="90"/>
      <c r="DY14" s="90"/>
      <c r="DZ14" s="90"/>
      <c r="EA14" s="90"/>
      <c r="EB14" s="90"/>
      <c r="EC14" s="90"/>
      <c r="ED14" s="90"/>
      <c r="EE14" s="90"/>
      <c r="EF14" s="90"/>
      <c r="EG14" s="90"/>
      <c r="EH14" s="90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  <c r="IR14" s="90"/>
      <c r="IS14" s="90"/>
      <c r="IT14" s="90"/>
      <c r="IU14" s="90"/>
    </row>
    <row r="15" spans="1:255" ht="12" customHeight="1">
      <c r="A15" s="2"/>
      <c r="B15" s="6"/>
      <c r="C15" s="7"/>
      <c r="D15" s="8"/>
      <c r="E15" s="9"/>
      <c r="F15" s="9"/>
      <c r="G15" s="103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55" ht="12" customHeight="1">
      <c r="A16" s="10"/>
      <c r="B16" s="82" t="s">
        <v>8</v>
      </c>
      <c r="C16" s="83"/>
      <c r="D16" s="83"/>
      <c r="E16" s="83"/>
      <c r="F16" s="83"/>
      <c r="G16" s="8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55" ht="12" customHeight="1">
      <c r="A17" s="2"/>
      <c r="B17" s="11"/>
      <c r="C17" s="12"/>
      <c r="D17" s="12"/>
      <c r="E17" s="12"/>
      <c r="F17" s="13"/>
      <c r="G17" s="104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55" ht="12" customHeight="1">
      <c r="A18" s="5"/>
      <c r="B18" s="105" t="s">
        <v>9</v>
      </c>
      <c r="C18" s="106"/>
      <c r="D18" s="107"/>
      <c r="E18" s="107"/>
      <c r="F18" s="108"/>
      <c r="G18" s="109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ht="24" customHeight="1">
      <c r="A19" s="5"/>
      <c r="B19" s="110" t="s">
        <v>10</v>
      </c>
      <c r="C19" s="111" t="s">
        <v>11</v>
      </c>
      <c r="D19" s="111" t="s">
        <v>12</v>
      </c>
      <c r="E19" s="110" t="s">
        <v>13</v>
      </c>
      <c r="F19" s="111" t="s">
        <v>14</v>
      </c>
      <c r="G19" s="110" t="s">
        <v>15</v>
      </c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s="91" customFormat="1" ht="12" customHeight="1">
      <c r="A20" s="84"/>
      <c r="B20" s="119" t="s">
        <v>16</v>
      </c>
      <c r="C20" s="113" t="s">
        <v>17</v>
      </c>
      <c r="D20" s="113">
        <v>1</v>
      </c>
      <c r="E20" s="113" t="s">
        <v>18</v>
      </c>
      <c r="F20" s="114">
        <v>25000</v>
      </c>
      <c r="G20" s="115">
        <f>(D20*F20)</f>
        <v>25000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90"/>
      <c r="CI20" s="90"/>
      <c r="CJ20" s="90"/>
      <c r="CK20" s="90"/>
      <c r="CL20" s="90"/>
      <c r="CM20" s="90"/>
      <c r="CN20" s="90"/>
      <c r="CO20" s="90"/>
      <c r="CP20" s="90"/>
      <c r="CQ20" s="90"/>
      <c r="CR20" s="90"/>
      <c r="CS20" s="90"/>
      <c r="CT20" s="90"/>
      <c r="CU20" s="90"/>
      <c r="CV20" s="90"/>
      <c r="CW20" s="90"/>
      <c r="CX20" s="90"/>
      <c r="CY20" s="90"/>
      <c r="CZ20" s="90"/>
      <c r="DA20" s="90"/>
      <c r="DB20" s="90"/>
      <c r="DC20" s="90"/>
      <c r="DD20" s="90"/>
      <c r="DE20" s="90"/>
      <c r="DF20" s="90"/>
      <c r="DG20" s="90"/>
      <c r="DH20" s="90"/>
      <c r="DI20" s="90"/>
      <c r="DJ20" s="90"/>
      <c r="DK20" s="90"/>
      <c r="DL20" s="90"/>
      <c r="DM20" s="90"/>
      <c r="DN20" s="90"/>
      <c r="DO20" s="90"/>
      <c r="DP20" s="90"/>
      <c r="DQ20" s="90"/>
      <c r="DR20" s="90"/>
      <c r="DS20" s="90"/>
      <c r="DT20" s="90"/>
      <c r="DU20" s="90"/>
      <c r="DV20" s="90"/>
      <c r="DW20" s="90"/>
      <c r="DX20" s="90"/>
      <c r="DY20" s="90"/>
      <c r="DZ20" s="90"/>
      <c r="EA20" s="90"/>
      <c r="EB20" s="90"/>
      <c r="EC20" s="90"/>
      <c r="ED20" s="90"/>
      <c r="EE20" s="90"/>
      <c r="EF20" s="90"/>
      <c r="EG20" s="90"/>
      <c r="EH20" s="90"/>
      <c r="EI20" s="90"/>
      <c r="EJ20" s="90"/>
      <c r="EK20" s="90"/>
      <c r="EL20" s="90"/>
      <c r="EM20" s="90"/>
      <c r="EN20" s="90"/>
      <c r="EO20" s="90"/>
      <c r="EP20" s="90"/>
      <c r="EQ20" s="90"/>
      <c r="ER20" s="90"/>
      <c r="ES20" s="90"/>
      <c r="ET20" s="90"/>
      <c r="EU20" s="90"/>
      <c r="EV20" s="90"/>
      <c r="EW20" s="90"/>
      <c r="EX20" s="90"/>
      <c r="EY20" s="90"/>
      <c r="EZ20" s="90"/>
      <c r="FA20" s="90"/>
      <c r="FB20" s="90"/>
      <c r="FC20" s="90"/>
      <c r="FD20" s="90"/>
      <c r="FE20" s="90"/>
      <c r="FF20" s="90"/>
      <c r="FG20" s="90"/>
      <c r="FH20" s="90"/>
      <c r="FI20" s="90"/>
      <c r="FJ20" s="90"/>
      <c r="FK20" s="90"/>
      <c r="FL20" s="90"/>
      <c r="FM20" s="90"/>
      <c r="FN20" s="90"/>
      <c r="FO20" s="90"/>
      <c r="FP20" s="90"/>
      <c r="FQ20" s="90"/>
      <c r="FR20" s="90"/>
      <c r="FS20" s="90"/>
      <c r="FT20" s="90"/>
      <c r="FU20" s="90"/>
      <c r="FV20" s="90"/>
      <c r="FW20" s="90"/>
      <c r="FX20" s="90"/>
      <c r="FY20" s="90"/>
      <c r="FZ20" s="90"/>
      <c r="GA20" s="90"/>
      <c r="GB20" s="90"/>
      <c r="GC20" s="90"/>
      <c r="GD20" s="90"/>
      <c r="GE20" s="90"/>
      <c r="GF20" s="90"/>
      <c r="GG20" s="90"/>
      <c r="GH20" s="90"/>
      <c r="GI20" s="90"/>
      <c r="GJ20" s="90"/>
      <c r="GK20" s="90"/>
      <c r="GL20" s="90"/>
      <c r="GM20" s="90"/>
      <c r="GN20" s="90"/>
      <c r="GO20" s="90"/>
      <c r="GP20" s="90"/>
      <c r="GQ20" s="90"/>
      <c r="GR20" s="90"/>
      <c r="GS20" s="90"/>
      <c r="GT20" s="90"/>
      <c r="GU20" s="90"/>
      <c r="GV20" s="90"/>
      <c r="GW20" s="90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0"/>
      <c r="HI20" s="90"/>
      <c r="HJ20" s="90"/>
      <c r="HK20" s="90"/>
      <c r="HL20" s="90"/>
      <c r="HM20" s="90"/>
      <c r="HN20" s="90"/>
      <c r="HO20" s="90"/>
      <c r="HP20" s="90"/>
      <c r="HQ20" s="90"/>
      <c r="HR20" s="90"/>
      <c r="HS20" s="90"/>
      <c r="HT20" s="90"/>
      <c r="HU20" s="90"/>
      <c r="HV20" s="90"/>
      <c r="HW20" s="90"/>
      <c r="HX20" s="90"/>
      <c r="HY20" s="90"/>
      <c r="HZ20" s="90"/>
      <c r="IA20" s="90"/>
      <c r="IB20" s="90"/>
      <c r="IC20" s="90"/>
      <c r="ID20" s="90"/>
      <c r="IE20" s="90"/>
      <c r="IF20" s="90"/>
      <c r="IG20" s="90"/>
      <c r="IH20" s="90"/>
      <c r="II20" s="90"/>
      <c r="IJ20" s="90"/>
      <c r="IK20" s="90"/>
      <c r="IL20" s="90"/>
      <c r="IM20" s="90"/>
      <c r="IN20" s="90"/>
      <c r="IO20" s="90"/>
      <c r="IP20" s="90"/>
      <c r="IQ20" s="90"/>
      <c r="IR20" s="90"/>
      <c r="IS20" s="90"/>
      <c r="IT20" s="90"/>
      <c r="IU20" s="90"/>
    </row>
    <row r="21" spans="1:255" s="91" customFormat="1" ht="25.5">
      <c r="A21" s="84"/>
      <c r="B21" s="119" t="s">
        <v>19</v>
      </c>
      <c r="C21" s="113" t="s">
        <v>17</v>
      </c>
      <c r="D21" s="113">
        <v>1</v>
      </c>
      <c r="E21" s="113" t="s">
        <v>18</v>
      </c>
      <c r="F21" s="114">
        <v>25000</v>
      </c>
      <c r="G21" s="115">
        <f>(D21*F21)</f>
        <v>25000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  <c r="CJ21" s="90"/>
      <c r="CK21" s="90"/>
      <c r="CL21" s="90"/>
      <c r="CM21" s="90"/>
      <c r="CN21" s="90"/>
      <c r="CO21" s="90"/>
      <c r="CP21" s="90"/>
      <c r="CQ21" s="90"/>
      <c r="CR21" s="90"/>
      <c r="CS21" s="90"/>
      <c r="CT21" s="90"/>
      <c r="CU21" s="90"/>
      <c r="CV21" s="90"/>
      <c r="CW21" s="90"/>
      <c r="CX21" s="90"/>
      <c r="CY21" s="90"/>
      <c r="CZ21" s="90"/>
      <c r="DA21" s="90"/>
      <c r="DB21" s="90"/>
      <c r="DC21" s="90"/>
      <c r="DD21" s="90"/>
      <c r="DE21" s="90"/>
      <c r="DF21" s="90"/>
      <c r="DG21" s="90"/>
      <c r="DH21" s="90"/>
      <c r="DI21" s="90"/>
      <c r="DJ21" s="90"/>
      <c r="DK21" s="90"/>
      <c r="DL21" s="90"/>
      <c r="DM21" s="90"/>
      <c r="DN21" s="90"/>
      <c r="DO21" s="90"/>
      <c r="DP21" s="90"/>
      <c r="DQ21" s="90"/>
      <c r="DR21" s="90"/>
      <c r="DS21" s="90"/>
      <c r="DT21" s="90"/>
      <c r="DU21" s="90"/>
      <c r="DV21" s="90"/>
      <c r="DW21" s="90"/>
      <c r="DX21" s="90"/>
      <c r="DY21" s="90"/>
      <c r="DZ21" s="90"/>
      <c r="EA21" s="90"/>
      <c r="EB21" s="90"/>
      <c r="EC21" s="90"/>
      <c r="ED21" s="90"/>
      <c r="EE21" s="90"/>
      <c r="EF21" s="90"/>
      <c r="EG21" s="90"/>
      <c r="EH21" s="90"/>
      <c r="EI21" s="90"/>
      <c r="EJ21" s="90"/>
      <c r="EK21" s="90"/>
      <c r="EL21" s="90"/>
      <c r="EM21" s="90"/>
      <c r="EN21" s="90"/>
      <c r="EO21" s="90"/>
      <c r="EP21" s="90"/>
      <c r="EQ21" s="90"/>
      <c r="ER21" s="90"/>
      <c r="ES21" s="90"/>
      <c r="ET21" s="90"/>
      <c r="EU21" s="90"/>
      <c r="EV21" s="90"/>
      <c r="EW21" s="90"/>
      <c r="EX21" s="90"/>
      <c r="EY21" s="90"/>
      <c r="EZ21" s="90"/>
      <c r="FA21" s="90"/>
      <c r="FB21" s="90"/>
      <c r="FC21" s="90"/>
      <c r="FD21" s="90"/>
      <c r="FE21" s="90"/>
      <c r="FF21" s="90"/>
      <c r="FG21" s="90"/>
      <c r="FH21" s="90"/>
      <c r="FI21" s="90"/>
      <c r="FJ21" s="90"/>
      <c r="FK21" s="90"/>
      <c r="FL21" s="90"/>
      <c r="FM21" s="90"/>
      <c r="FN21" s="90"/>
      <c r="FO21" s="90"/>
      <c r="FP21" s="90"/>
      <c r="FQ21" s="90"/>
      <c r="FR21" s="90"/>
      <c r="FS21" s="90"/>
      <c r="FT21" s="90"/>
      <c r="FU21" s="90"/>
      <c r="FV21" s="90"/>
      <c r="FW21" s="90"/>
      <c r="FX21" s="90"/>
      <c r="FY21" s="90"/>
      <c r="FZ21" s="90"/>
      <c r="GA21" s="90"/>
      <c r="GB21" s="90"/>
      <c r="GC21" s="90"/>
      <c r="GD21" s="90"/>
      <c r="GE21" s="90"/>
      <c r="GF21" s="90"/>
      <c r="GG21" s="90"/>
      <c r="GH21" s="90"/>
      <c r="GI21" s="90"/>
      <c r="GJ21" s="90"/>
      <c r="GK21" s="90"/>
      <c r="GL21" s="90"/>
      <c r="GM21" s="90"/>
      <c r="GN21" s="90"/>
      <c r="GO21" s="90"/>
      <c r="GP21" s="90"/>
      <c r="GQ21" s="90"/>
      <c r="GR21" s="90"/>
      <c r="GS21" s="90"/>
      <c r="GT21" s="90"/>
      <c r="GU21" s="90"/>
      <c r="GV21" s="90"/>
      <c r="GW21" s="90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0"/>
      <c r="HI21" s="90"/>
      <c r="HJ21" s="90"/>
      <c r="HK21" s="90"/>
      <c r="HL21" s="90"/>
      <c r="HM21" s="90"/>
      <c r="HN21" s="90"/>
      <c r="HO21" s="90"/>
      <c r="HP21" s="90"/>
      <c r="HQ21" s="90"/>
      <c r="HR21" s="90"/>
      <c r="HS21" s="90"/>
      <c r="HT21" s="90"/>
      <c r="HU21" s="90"/>
      <c r="HV21" s="90"/>
      <c r="HW21" s="90"/>
      <c r="HX21" s="90"/>
      <c r="HY21" s="90"/>
      <c r="HZ21" s="90"/>
      <c r="IA21" s="90"/>
      <c r="IB21" s="90"/>
      <c r="IC21" s="90"/>
      <c r="ID21" s="90"/>
      <c r="IE21" s="90"/>
      <c r="IF21" s="90"/>
      <c r="IG21" s="90"/>
      <c r="IH21" s="90"/>
      <c r="II21" s="90"/>
      <c r="IJ21" s="90"/>
      <c r="IK21" s="90"/>
      <c r="IL21" s="90"/>
      <c r="IM21" s="90"/>
      <c r="IN21" s="90"/>
      <c r="IO21" s="90"/>
      <c r="IP21" s="90"/>
      <c r="IQ21" s="90"/>
      <c r="IR21" s="90"/>
      <c r="IS21" s="90"/>
      <c r="IT21" s="90"/>
      <c r="IU21" s="90"/>
    </row>
    <row r="22" spans="1:255" s="91" customFormat="1" ht="12" customHeight="1">
      <c r="A22" s="84"/>
      <c r="B22" s="119" t="s">
        <v>20</v>
      </c>
      <c r="C22" s="113" t="s">
        <v>17</v>
      </c>
      <c r="D22" s="113">
        <v>8</v>
      </c>
      <c r="E22" s="113" t="s">
        <v>21</v>
      </c>
      <c r="F22" s="114">
        <v>25000</v>
      </c>
      <c r="G22" s="115">
        <f>(D22*F22)</f>
        <v>200000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  <c r="CJ22" s="90"/>
      <c r="CK22" s="90"/>
      <c r="CL22" s="90"/>
      <c r="CM22" s="90"/>
      <c r="CN22" s="90"/>
      <c r="CO22" s="90"/>
      <c r="CP22" s="90"/>
      <c r="CQ22" s="90"/>
      <c r="CR22" s="90"/>
      <c r="CS22" s="90"/>
      <c r="CT22" s="90"/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  <c r="EA22" s="90"/>
      <c r="EB22" s="90"/>
      <c r="EC22" s="90"/>
      <c r="ED22" s="90"/>
      <c r="EE22" s="90"/>
      <c r="EF22" s="90"/>
      <c r="EG22" s="90"/>
      <c r="EH22" s="90"/>
      <c r="EI22" s="90"/>
      <c r="EJ22" s="90"/>
      <c r="EK22" s="90"/>
      <c r="EL22" s="90"/>
      <c r="EM22" s="90"/>
      <c r="EN22" s="90"/>
      <c r="EO22" s="90"/>
      <c r="EP22" s="90"/>
      <c r="EQ22" s="90"/>
      <c r="ER22" s="90"/>
      <c r="ES22" s="90"/>
      <c r="ET22" s="90"/>
      <c r="EU22" s="90"/>
      <c r="EV22" s="90"/>
      <c r="EW22" s="90"/>
      <c r="EX22" s="90"/>
      <c r="EY22" s="90"/>
      <c r="EZ22" s="90"/>
      <c r="FA22" s="90"/>
      <c r="FB22" s="90"/>
      <c r="FC22" s="90"/>
      <c r="FD22" s="90"/>
      <c r="FE22" s="90"/>
      <c r="FF22" s="90"/>
      <c r="FG22" s="90"/>
      <c r="FH22" s="90"/>
      <c r="FI22" s="90"/>
      <c r="FJ22" s="90"/>
      <c r="FK22" s="90"/>
      <c r="FL22" s="90"/>
      <c r="FM22" s="90"/>
      <c r="FN22" s="90"/>
      <c r="FO22" s="90"/>
      <c r="FP22" s="90"/>
      <c r="FQ22" s="90"/>
      <c r="FR22" s="90"/>
      <c r="FS22" s="90"/>
      <c r="FT22" s="90"/>
      <c r="FU22" s="90"/>
      <c r="FV22" s="90"/>
      <c r="FW22" s="90"/>
      <c r="FX22" s="90"/>
      <c r="FY22" s="90"/>
      <c r="FZ22" s="90"/>
      <c r="GA22" s="90"/>
      <c r="GB22" s="90"/>
      <c r="GC22" s="90"/>
      <c r="GD22" s="90"/>
      <c r="GE22" s="90"/>
      <c r="GF22" s="90"/>
      <c r="GG22" s="90"/>
      <c r="GH22" s="90"/>
      <c r="GI22" s="90"/>
      <c r="GJ22" s="90"/>
      <c r="GK22" s="90"/>
      <c r="GL22" s="90"/>
      <c r="GM22" s="90"/>
      <c r="GN22" s="90"/>
      <c r="GO22" s="90"/>
      <c r="GP22" s="90"/>
      <c r="GQ22" s="90"/>
      <c r="GR22" s="90"/>
      <c r="GS22" s="90"/>
      <c r="GT22" s="90"/>
      <c r="GU22" s="90"/>
      <c r="GV22" s="90"/>
      <c r="GW22" s="90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0"/>
      <c r="HI22" s="90"/>
      <c r="HJ22" s="90"/>
      <c r="HK22" s="90"/>
      <c r="HL22" s="90"/>
      <c r="HM22" s="90"/>
      <c r="HN22" s="90"/>
      <c r="HO22" s="90"/>
      <c r="HP22" s="90"/>
      <c r="HQ22" s="90"/>
      <c r="HR22" s="90"/>
      <c r="HS22" s="90"/>
      <c r="HT22" s="90"/>
      <c r="HU22" s="90"/>
      <c r="HV22" s="90"/>
      <c r="HW22" s="90"/>
      <c r="HX22" s="90"/>
      <c r="HY22" s="90"/>
      <c r="HZ22" s="90"/>
      <c r="IA22" s="90"/>
      <c r="IB22" s="90"/>
      <c r="IC22" s="90"/>
      <c r="ID22" s="90"/>
      <c r="IE22" s="90"/>
      <c r="IF22" s="90"/>
      <c r="IG22" s="90"/>
      <c r="IH22" s="90"/>
      <c r="II22" s="90"/>
      <c r="IJ22" s="90"/>
      <c r="IK22" s="90"/>
      <c r="IL22" s="90"/>
      <c r="IM22" s="90"/>
      <c r="IN22" s="90"/>
      <c r="IO22" s="90"/>
      <c r="IP22" s="90"/>
      <c r="IQ22" s="90"/>
      <c r="IR22" s="90"/>
      <c r="IS22" s="90"/>
      <c r="IT22" s="90"/>
      <c r="IU22" s="90"/>
    </row>
    <row r="23" spans="1:255" s="91" customFormat="1" ht="12" customHeight="1">
      <c r="A23" s="84"/>
      <c r="B23" s="119" t="s">
        <v>80</v>
      </c>
      <c r="C23" s="113" t="s">
        <v>17</v>
      </c>
      <c r="D23" s="113">
        <v>1</v>
      </c>
      <c r="E23" s="113" t="s">
        <v>81</v>
      </c>
      <c r="F23" s="114">
        <v>25000</v>
      </c>
      <c r="G23" s="115">
        <f t="shared" ref="G23:G47" si="0">+D23*F23</f>
        <v>25000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  <c r="EA23" s="90"/>
      <c r="EB23" s="90"/>
      <c r="EC23" s="90"/>
      <c r="ED23" s="90"/>
      <c r="EE23" s="90"/>
      <c r="EF23" s="90"/>
      <c r="EG23" s="90"/>
      <c r="EH23" s="90"/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0"/>
      <c r="FL23" s="90"/>
      <c r="FM23" s="90"/>
      <c r="FN23" s="90"/>
      <c r="FO23" s="90"/>
      <c r="FP23" s="90"/>
      <c r="FQ23" s="90"/>
      <c r="FR23" s="90"/>
      <c r="FS23" s="90"/>
      <c r="FT23" s="90"/>
      <c r="FU23" s="90"/>
      <c r="FV23" s="90"/>
      <c r="FW23" s="90"/>
      <c r="FX23" s="90"/>
      <c r="FY23" s="90"/>
      <c r="FZ23" s="90"/>
      <c r="GA23" s="90"/>
      <c r="GB23" s="90"/>
      <c r="GC23" s="90"/>
      <c r="GD23" s="90"/>
      <c r="GE23" s="90"/>
      <c r="GF23" s="90"/>
      <c r="GG23" s="90"/>
      <c r="GH23" s="90"/>
      <c r="GI23" s="90"/>
      <c r="GJ23" s="90"/>
      <c r="GK23" s="90"/>
      <c r="GL23" s="90"/>
      <c r="GM23" s="90"/>
      <c r="GN23" s="90"/>
      <c r="GO23" s="90"/>
      <c r="GP23" s="90"/>
      <c r="GQ23" s="90"/>
      <c r="GR23" s="90"/>
      <c r="GS23" s="90"/>
      <c r="GT23" s="90"/>
      <c r="GU23" s="90"/>
      <c r="GV23" s="90"/>
      <c r="GW23" s="90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0"/>
      <c r="HI23" s="90"/>
      <c r="HJ23" s="90"/>
      <c r="HK23" s="90"/>
      <c r="HL23" s="90"/>
      <c r="HM23" s="90"/>
      <c r="HN23" s="90"/>
      <c r="HO23" s="90"/>
      <c r="HP23" s="90"/>
      <c r="HQ23" s="90"/>
      <c r="HR23" s="90"/>
      <c r="HS23" s="90"/>
      <c r="HT23" s="90"/>
      <c r="HU23" s="90"/>
      <c r="HV23" s="90"/>
      <c r="HW23" s="90"/>
      <c r="HX23" s="90"/>
      <c r="HY23" s="90"/>
      <c r="HZ23" s="90"/>
      <c r="IA23" s="90"/>
      <c r="IB23" s="90"/>
      <c r="IC23" s="90"/>
      <c r="ID23" s="90"/>
      <c r="IE23" s="90"/>
      <c r="IF23" s="90"/>
      <c r="IG23" s="90"/>
      <c r="IH23" s="90"/>
      <c r="II23" s="90"/>
      <c r="IJ23" s="90"/>
      <c r="IK23" s="90"/>
      <c r="IL23" s="90"/>
      <c r="IM23" s="90"/>
      <c r="IN23" s="90"/>
      <c r="IO23" s="90"/>
      <c r="IP23" s="90"/>
      <c r="IQ23" s="90"/>
      <c r="IR23" s="90"/>
      <c r="IS23" s="90"/>
      <c r="IT23" s="90"/>
      <c r="IU23" s="90"/>
    </row>
    <row r="24" spans="1:255" s="91" customFormat="1" ht="12" customHeight="1">
      <c r="A24" s="84"/>
      <c r="B24" s="119" t="s">
        <v>82</v>
      </c>
      <c r="C24" s="113" t="s">
        <v>17</v>
      </c>
      <c r="D24" s="113">
        <v>2</v>
      </c>
      <c r="E24" s="113" t="s">
        <v>81</v>
      </c>
      <c r="F24" s="114">
        <v>25000</v>
      </c>
      <c r="G24" s="115">
        <f t="shared" si="0"/>
        <v>50000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  <c r="EA24" s="90"/>
      <c r="EB24" s="90"/>
      <c r="EC24" s="90"/>
      <c r="ED24" s="90"/>
      <c r="EE24" s="90"/>
      <c r="EF24" s="90"/>
      <c r="EG24" s="90"/>
      <c r="EH24" s="90"/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0"/>
      <c r="FL24" s="90"/>
      <c r="FM24" s="90"/>
      <c r="FN24" s="90"/>
      <c r="FO24" s="90"/>
      <c r="FP24" s="90"/>
      <c r="FQ24" s="90"/>
      <c r="FR24" s="90"/>
      <c r="FS24" s="90"/>
      <c r="FT24" s="90"/>
      <c r="FU24" s="90"/>
      <c r="FV24" s="90"/>
      <c r="FW24" s="90"/>
      <c r="FX24" s="90"/>
      <c r="FY24" s="90"/>
      <c r="FZ24" s="90"/>
      <c r="GA24" s="90"/>
      <c r="GB24" s="90"/>
      <c r="GC24" s="90"/>
      <c r="GD24" s="90"/>
      <c r="GE24" s="90"/>
      <c r="GF24" s="90"/>
      <c r="GG24" s="90"/>
      <c r="GH24" s="90"/>
      <c r="GI24" s="90"/>
      <c r="GJ24" s="90"/>
      <c r="GK24" s="90"/>
      <c r="GL24" s="90"/>
      <c r="GM24" s="90"/>
      <c r="GN24" s="90"/>
      <c r="GO24" s="90"/>
      <c r="GP24" s="90"/>
      <c r="GQ24" s="90"/>
      <c r="GR24" s="90"/>
      <c r="GS24" s="90"/>
      <c r="GT24" s="90"/>
      <c r="GU24" s="90"/>
      <c r="GV24" s="90"/>
      <c r="GW24" s="90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0"/>
      <c r="HI24" s="90"/>
      <c r="HJ24" s="90"/>
      <c r="HK24" s="90"/>
      <c r="HL24" s="90"/>
      <c r="HM24" s="90"/>
      <c r="HN24" s="90"/>
      <c r="HO24" s="90"/>
      <c r="HP24" s="90"/>
      <c r="HQ24" s="90"/>
      <c r="HR24" s="90"/>
      <c r="HS24" s="90"/>
      <c r="HT24" s="90"/>
      <c r="HU24" s="90"/>
      <c r="HV24" s="90"/>
      <c r="HW24" s="90"/>
      <c r="HX24" s="90"/>
      <c r="HY24" s="90"/>
      <c r="HZ24" s="90"/>
      <c r="IA24" s="90"/>
      <c r="IB24" s="90"/>
      <c r="IC24" s="90"/>
      <c r="ID24" s="90"/>
      <c r="IE24" s="90"/>
      <c r="IF24" s="90"/>
      <c r="IG24" s="90"/>
      <c r="IH24" s="90"/>
      <c r="II24" s="90"/>
      <c r="IJ24" s="90"/>
      <c r="IK24" s="90"/>
      <c r="IL24" s="90"/>
      <c r="IM24" s="90"/>
      <c r="IN24" s="90"/>
      <c r="IO24" s="90"/>
      <c r="IP24" s="90"/>
      <c r="IQ24" s="90"/>
      <c r="IR24" s="90"/>
      <c r="IS24" s="90"/>
      <c r="IT24" s="90"/>
      <c r="IU24" s="90"/>
    </row>
    <row r="25" spans="1:255" s="91" customFormat="1" ht="12" customHeight="1">
      <c r="A25" s="84"/>
      <c r="B25" s="119" t="s">
        <v>83</v>
      </c>
      <c r="C25" s="113" t="s">
        <v>17</v>
      </c>
      <c r="D25" s="113">
        <v>1</v>
      </c>
      <c r="E25" s="113" t="s">
        <v>81</v>
      </c>
      <c r="F25" s="114">
        <v>25000</v>
      </c>
      <c r="G25" s="115">
        <f t="shared" si="0"/>
        <v>25000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90"/>
      <c r="CL25" s="90"/>
      <c r="CM25" s="90"/>
      <c r="CN25" s="90"/>
      <c r="CO25" s="90"/>
      <c r="CP25" s="90"/>
      <c r="CQ25" s="90"/>
      <c r="CR25" s="90"/>
      <c r="CS25" s="90"/>
      <c r="CT25" s="90"/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  <c r="EA25" s="90"/>
      <c r="EB25" s="90"/>
      <c r="EC25" s="90"/>
      <c r="ED25" s="90"/>
      <c r="EE25" s="90"/>
      <c r="EF25" s="90"/>
      <c r="EG25" s="90"/>
      <c r="EH25" s="90"/>
      <c r="EI25" s="90"/>
      <c r="EJ25" s="90"/>
      <c r="EK25" s="90"/>
      <c r="EL25" s="90"/>
      <c r="EM25" s="90"/>
      <c r="EN25" s="90"/>
      <c r="EO25" s="90"/>
      <c r="EP25" s="90"/>
      <c r="EQ25" s="90"/>
      <c r="ER25" s="90"/>
      <c r="ES25" s="90"/>
      <c r="ET25" s="90"/>
      <c r="EU25" s="90"/>
      <c r="EV25" s="90"/>
      <c r="EW25" s="90"/>
      <c r="EX25" s="90"/>
      <c r="EY25" s="90"/>
      <c r="EZ25" s="90"/>
      <c r="FA25" s="90"/>
      <c r="FB25" s="90"/>
      <c r="FC25" s="90"/>
      <c r="FD25" s="90"/>
      <c r="FE25" s="90"/>
      <c r="FF25" s="90"/>
      <c r="FG25" s="90"/>
      <c r="FH25" s="90"/>
      <c r="FI25" s="90"/>
      <c r="FJ25" s="90"/>
      <c r="FK25" s="90"/>
      <c r="FL25" s="90"/>
      <c r="FM25" s="90"/>
      <c r="FN25" s="90"/>
      <c r="FO25" s="90"/>
      <c r="FP25" s="90"/>
      <c r="FQ25" s="90"/>
      <c r="FR25" s="90"/>
      <c r="FS25" s="90"/>
      <c r="FT25" s="90"/>
      <c r="FU25" s="90"/>
      <c r="FV25" s="90"/>
      <c r="FW25" s="90"/>
      <c r="FX25" s="90"/>
      <c r="FY25" s="90"/>
      <c r="FZ25" s="90"/>
      <c r="GA25" s="90"/>
      <c r="GB25" s="90"/>
      <c r="GC25" s="90"/>
      <c r="GD25" s="90"/>
      <c r="GE25" s="90"/>
      <c r="GF25" s="90"/>
      <c r="GG25" s="90"/>
      <c r="GH25" s="90"/>
      <c r="GI25" s="90"/>
      <c r="GJ25" s="90"/>
      <c r="GK25" s="90"/>
      <c r="GL25" s="90"/>
      <c r="GM25" s="90"/>
      <c r="GN25" s="90"/>
      <c r="GO25" s="90"/>
      <c r="GP25" s="90"/>
      <c r="GQ25" s="90"/>
      <c r="GR25" s="90"/>
      <c r="GS25" s="90"/>
      <c r="GT25" s="90"/>
      <c r="GU25" s="90"/>
      <c r="GV25" s="90"/>
      <c r="GW25" s="90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0"/>
      <c r="HI25" s="90"/>
      <c r="HJ25" s="90"/>
      <c r="HK25" s="90"/>
      <c r="HL25" s="90"/>
      <c r="HM25" s="90"/>
      <c r="HN25" s="90"/>
      <c r="HO25" s="90"/>
      <c r="HP25" s="90"/>
      <c r="HQ25" s="90"/>
      <c r="HR25" s="90"/>
      <c r="HS25" s="90"/>
      <c r="HT25" s="90"/>
      <c r="HU25" s="90"/>
      <c r="HV25" s="90"/>
      <c r="HW25" s="90"/>
      <c r="HX25" s="90"/>
      <c r="HY25" s="90"/>
      <c r="HZ25" s="90"/>
      <c r="IA25" s="90"/>
      <c r="IB25" s="90"/>
      <c r="IC25" s="90"/>
      <c r="ID25" s="90"/>
      <c r="IE25" s="90"/>
      <c r="IF25" s="90"/>
      <c r="IG25" s="90"/>
      <c r="IH25" s="90"/>
      <c r="II25" s="90"/>
      <c r="IJ25" s="90"/>
      <c r="IK25" s="90"/>
      <c r="IL25" s="90"/>
      <c r="IM25" s="90"/>
      <c r="IN25" s="90"/>
      <c r="IO25" s="90"/>
      <c r="IP25" s="90"/>
      <c r="IQ25" s="90"/>
      <c r="IR25" s="90"/>
      <c r="IS25" s="90"/>
      <c r="IT25" s="90"/>
      <c r="IU25" s="90"/>
    </row>
    <row r="26" spans="1:255" s="91" customFormat="1" ht="12" customHeight="1">
      <c r="A26" s="84"/>
      <c r="B26" s="119" t="s">
        <v>84</v>
      </c>
      <c r="C26" s="113" t="s">
        <v>17</v>
      </c>
      <c r="D26" s="113">
        <v>10</v>
      </c>
      <c r="E26" s="113" t="s">
        <v>85</v>
      </c>
      <c r="F26" s="114">
        <v>25000</v>
      </c>
      <c r="G26" s="115">
        <f t="shared" si="0"/>
        <v>250000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  <c r="EA26" s="90"/>
      <c r="EB26" s="90"/>
      <c r="EC26" s="90"/>
      <c r="ED26" s="90"/>
      <c r="EE26" s="90"/>
      <c r="EF26" s="90"/>
      <c r="EG26" s="90"/>
      <c r="EH26" s="90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0"/>
      <c r="FL26" s="90"/>
      <c r="FM26" s="90"/>
      <c r="FN26" s="90"/>
      <c r="FO26" s="90"/>
      <c r="FP26" s="90"/>
      <c r="FQ26" s="90"/>
      <c r="FR26" s="90"/>
      <c r="FS26" s="90"/>
      <c r="FT26" s="90"/>
      <c r="FU26" s="90"/>
      <c r="FV26" s="90"/>
      <c r="FW26" s="90"/>
      <c r="FX26" s="90"/>
      <c r="FY26" s="90"/>
      <c r="FZ26" s="90"/>
      <c r="GA26" s="90"/>
      <c r="GB26" s="90"/>
      <c r="GC26" s="90"/>
      <c r="GD26" s="90"/>
      <c r="GE26" s="90"/>
      <c r="GF26" s="90"/>
      <c r="GG26" s="90"/>
      <c r="GH26" s="90"/>
      <c r="GI26" s="90"/>
      <c r="GJ26" s="90"/>
      <c r="GK26" s="90"/>
      <c r="GL26" s="90"/>
      <c r="GM26" s="90"/>
      <c r="GN26" s="90"/>
      <c r="GO26" s="90"/>
      <c r="GP26" s="90"/>
      <c r="GQ26" s="90"/>
      <c r="GR26" s="90"/>
      <c r="GS26" s="90"/>
      <c r="GT26" s="90"/>
      <c r="GU26" s="90"/>
      <c r="GV26" s="90"/>
      <c r="GW26" s="90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0"/>
      <c r="HI26" s="90"/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0"/>
      <c r="HU26" s="90"/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0"/>
      <c r="IG26" s="90"/>
      <c r="IH26" s="90"/>
      <c r="II26" s="90"/>
      <c r="IJ26" s="90"/>
      <c r="IK26" s="90"/>
      <c r="IL26" s="90"/>
      <c r="IM26" s="90"/>
      <c r="IN26" s="90"/>
      <c r="IO26" s="90"/>
      <c r="IP26" s="90"/>
      <c r="IQ26" s="90"/>
      <c r="IR26" s="90"/>
      <c r="IS26" s="90"/>
      <c r="IT26" s="90"/>
      <c r="IU26" s="90"/>
    </row>
    <row r="27" spans="1:255" s="91" customFormat="1" ht="12" customHeight="1">
      <c r="A27" s="84"/>
      <c r="B27" s="119" t="s">
        <v>86</v>
      </c>
      <c r="C27" s="113" t="s">
        <v>17</v>
      </c>
      <c r="D27" s="113">
        <v>10</v>
      </c>
      <c r="E27" s="113" t="s">
        <v>87</v>
      </c>
      <c r="F27" s="114">
        <v>25000</v>
      </c>
      <c r="G27" s="115">
        <f t="shared" si="0"/>
        <v>250000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  <c r="IN27" s="90"/>
      <c r="IO27" s="90"/>
      <c r="IP27" s="90"/>
      <c r="IQ27" s="90"/>
      <c r="IR27" s="90"/>
      <c r="IS27" s="90"/>
      <c r="IT27" s="90"/>
      <c r="IU27" s="90"/>
    </row>
    <row r="28" spans="1:255" s="91" customFormat="1" ht="12" customHeight="1">
      <c r="A28" s="84"/>
      <c r="B28" s="119" t="s">
        <v>88</v>
      </c>
      <c r="C28" s="113" t="s">
        <v>17</v>
      </c>
      <c r="D28" s="113">
        <v>1</v>
      </c>
      <c r="E28" s="113" t="s">
        <v>89</v>
      </c>
      <c r="F28" s="114">
        <v>25000</v>
      </c>
      <c r="G28" s="115">
        <f t="shared" si="0"/>
        <v>25000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0"/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0"/>
      <c r="FL28" s="90"/>
      <c r="FM28" s="90"/>
      <c r="FN28" s="90"/>
      <c r="FO28" s="90"/>
      <c r="FP28" s="90"/>
      <c r="FQ28" s="90"/>
      <c r="FR28" s="90"/>
      <c r="FS28" s="90"/>
      <c r="FT28" s="90"/>
      <c r="FU28" s="90"/>
      <c r="FV28" s="90"/>
      <c r="FW28" s="90"/>
      <c r="FX28" s="90"/>
      <c r="FY28" s="90"/>
      <c r="FZ28" s="90"/>
      <c r="GA28" s="90"/>
      <c r="GB28" s="90"/>
      <c r="GC28" s="90"/>
      <c r="GD28" s="90"/>
      <c r="GE28" s="90"/>
      <c r="GF28" s="90"/>
      <c r="GG28" s="90"/>
      <c r="GH28" s="90"/>
      <c r="GI28" s="90"/>
      <c r="GJ28" s="90"/>
      <c r="GK28" s="90"/>
      <c r="GL28" s="90"/>
      <c r="GM28" s="90"/>
      <c r="GN28" s="90"/>
      <c r="GO28" s="90"/>
      <c r="GP28" s="90"/>
      <c r="GQ28" s="90"/>
      <c r="GR28" s="90"/>
      <c r="GS28" s="90"/>
      <c r="GT28" s="90"/>
      <c r="GU28" s="90"/>
      <c r="GV28" s="90"/>
      <c r="GW28" s="90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0"/>
      <c r="HI28" s="90"/>
      <c r="HJ28" s="90"/>
      <c r="HK28" s="90"/>
      <c r="HL28" s="90"/>
      <c r="HM28" s="90"/>
      <c r="HN28" s="90"/>
      <c r="HO28" s="90"/>
      <c r="HP28" s="90"/>
      <c r="HQ28" s="90"/>
      <c r="HR28" s="90"/>
      <c r="HS28" s="90"/>
      <c r="HT28" s="90"/>
      <c r="HU28" s="90"/>
      <c r="HV28" s="90"/>
      <c r="HW28" s="90"/>
      <c r="HX28" s="90"/>
      <c r="HY28" s="90"/>
      <c r="HZ28" s="90"/>
      <c r="IA28" s="90"/>
      <c r="IB28" s="90"/>
      <c r="IC28" s="90"/>
      <c r="ID28" s="90"/>
      <c r="IE28" s="90"/>
      <c r="IF28" s="90"/>
      <c r="IG28" s="90"/>
      <c r="IH28" s="90"/>
      <c r="II28" s="90"/>
      <c r="IJ28" s="90"/>
      <c r="IK28" s="90"/>
      <c r="IL28" s="90"/>
      <c r="IM28" s="90"/>
      <c r="IN28" s="90"/>
      <c r="IO28" s="90"/>
      <c r="IP28" s="90"/>
      <c r="IQ28" s="90"/>
      <c r="IR28" s="90"/>
      <c r="IS28" s="90"/>
      <c r="IT28" s="90"/>
      <c r="IU28" s="90"/>
    </row>
    <row r="29" spans="1:255" s="91" customFormat="1" ht="25.5">
      <c r="A29" s="84"/>
      <c r="B29" s="119" t="s">
        <v>90</v>
      </c>
      <c r="C29" s="113" t="s">
        <v>17</v>
      </c>
      <c r="D29" s="113">
        <v>2</v>
      </c>
      <c r="E29" s="113" t="s">
        <v>89</v>
      </c>
      <c r="F29" s="114">
        <v>25000</v>
      </c>
      <c r="G29" s="115">
        <f t="shared" si="0"/>
        <v>50000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90"/>
      <c r="CL29" s="90"/>
      <c r="CM29" s="90"/>
      <c r="CN29" s="90"/>
      <c r="CO29" s="90"/>
      <c r="CP29" s="90"/>
      <c r="CQ29" s="90"/>
      <c r="CR29" s="90"/>
      <c r="CS29" s="90"/>
      <c r="CT29" s="90"/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  <c r="EA29" s="90"/>
      <c r="EB29" s="90"/>
      <c r="EC29" s="90"/>
      <c r="ED29" s="90"/>
      <c r="EE29" s="90"/>
      <c r="EF29" s="90"/>
      <c r="EG29" s="90"/>
      <c r="EH29" s="90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0"/>
      <c r="FL29" s="90"/>
      <c r="FM29" s="90"/>
      <c r="FN29" s="90"/>
      <c r="FO29" s="90"/>
      <c r="FP29" s="90"/>
      <c r="FQ29" s="90"/>
      <c r="FR29" s="90"/>
      <c r="FS29" s="90"/>
      <c r="FT29" s="90"/>
      <c r="FU29" s="90"/>
      <c r="FV29" s="90"/>
      <c r="FW29" s="90"/>
      <c r="FX29" s="90"/>
      <c r="FY29" s="90"/>
      <c r="FZ29" s="90"/>
      <c r="GA29" s="90"/>
      <c r="GB29" s="90"/>
      <c r="GC29" s="90"/>
      <c r="GD29" s="90"/>
      <c r="GE29" s="90"/>
      <c r="GF29" s="90"/>
      <c r="GG29" s="90"/>
      <c r="GH29" s="90"/>
      <c r="GI29" s="90"/>
      <c r="GJ29" s="90"/>
      <c r="GK29" s="90"/>
      <c r="GL29" s="90"/>
      <c r="GM29" s="90"/>
      <c r="GN29" s="90"/>
      <c r="GO29" s="90"/>
      <c r="GP29" s="90"/>
      <c r="GQ29" s="90"/>
      <c r="GR29" s="90"/>
      <c r="GS29" s="90"/>
      <c r="GT29" s="90"/>
      <c r="GU29" s="90"/>
      <c r="GV29" s="90"/>
      <c r="GW29" s="90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0"/>
      <c r="HI29" s="90"/>
      <c r="HJ29" s="90"/>
      <c r="HK29" s="90"/>
      <c r="HL29" s="90"/>
      <c r="HM29" s="90"/>
      <c r="HN29" s="90"/>
      <c r="HO29" s="90"/>
      <c r="HP29" s="90"/>
      <c r="HQ29" s="90"/>
      <c r="HR29" s="90"/>
      <c r="HS29" s="90"/>
      <c r="HT29" s="90"/>
      <c r="HU29" s="90"/>
      <c r="HV29" s="90"/>
      <c r="HW29" s="90"/>
      <c r="HX29" s="90"/>
      <c r="HY29" s="90"/>
      <c r="HZ29" s="90"/>
      <c r="IA29" s="90"/>
      <c r="IB29" s="90"/>
      <c r="IC29" s="90"/>
      <c r="ID29" s="90"/>
      <c r="IE29" s="90"/>
      <c r="IF29" s="90"/>
      <c r="IG29" s="90"/>
      <c r="IH29" s="90"/>
      <c r="II29" s="90"/>
      <c r="IJ29" s="90"/>
      <c r="IK29" s="90"/>
      <c r="IL29" s="90"/>
      <c r="IM29" s="90"/>
      <c r="IN29" s="90"/>
      <c r="IO29" s="90"/>
      <c r="IP29" s="90"/>
      <c r="IQ29" s="90"/>
      <c r="IR29" s="90"/>
      <c r="IS29" s="90"/>
      <c r="IT29" s="90"/>
      <c r="IU29" s="90"/>
    </row>
    <row r="30" spans="1:255" s="91" customFormat="1" ht="12" customHeight="1">
      <c r="A30" s="84"/>
      <c r="B30" s="119" t="s">
        <v>91</v>
      </c>
      <c r="C30" s="113" t="s">
        <v>17</v>
      </c>
      <c r="D30" s="113">
        <v>38</v>
      </c>
      <c r="E30" s="113" t="s">
        <v>87</v>
      </c>
      <c r="F30" s="114">
        <v>25000</v>
      </c>
      <c r="G30" s="115">
        <f t="shared" si="0"/>
        <v>950000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90"/>
      <c r="CL30" s="90"/>
      <c r="CM30" s="90"/>
      <c r="CN30" s="90"/>
      <c r="CO30" s="90"/>
      <c r="CP30" s="90"/>
      <c r="CQ30" s="90"/>
      <c r="CR30" s="90"/>
      <c r="CS30" s="90"/>
      <c r="CT30" s="90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  <c r="EA30" s="90"/>
      <c r="EB30" s="90"/>
      <c r="EC30" s="90"/>
      <c r="ED30" s="90"/>
      <c r="EE30" s="90"/>
      <c r="EF30" s="90"/>
      <c r="EG30" s="90"/>
      <c r="EH30" s="90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0"/>
      <c r="FL30" s="90"/>
      <c r="FM30" s="90"/>
      <c r="FN30" s="90"/>
      <c r="FO30" s="90"/>
      <c r="FP30" s="90"/>
      <c r="FQ30" s="90"/>
      <c r="FR30" s="90"/>
      <c r="FS30" s="90"/>
      <c r="FT30" s="90"/>
      <c r="FU30" s="90"/>
      <c r="FV30" s="90"/>
      <c r="FW30" s="90"/>
      <c r="FX30" s="90"/>
      <c r="FY30" s="90"/>
      <c r="FZ30" s="90"/>
      <c r="GA30" s="90"/>
      <c r="GB30" s="90"/>
      <c r="GC30" s="90"/>
      <c r="GD30" s="90"/>
      <c r="GE30" s="90"/>
      <c r="GF30" s="90"/>
      <c r="GG30" s="90"/>
      <c r="GH30" s="90"/>
      <c r="GI30" s="90"/>
      <c r="GJ30" s="90"/>
      <c r="GK30" s="90"/>
      <c r="GL30" s="90"/>
      <c r="GM30" s="90"/>
      <c r="GN30" s="90"/>
      <c r="GO30" s="90"/>
      <c r="GP30" s="90"/>
      <c r="GQ30" s="90"/>
      <c r="GR30" s="90"/>
      <c r="GS30" s="90"/>
      <c r="GT30" s="90"/>
      <c r="GU30" s="90"/>
      <c r="GV30" s="90"/>
      <c r="GW30" s="90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0"/>
      <c r="HI30" s="90"/>
      <c r="HJ30" s="90"/>
      <c r="HK30" s="90"/>
      <c r="HL30" s="90"/>
      <c r="HM30" s="90"/>
      <c r="HN30" s="90"/>
      <c r="HO30" s="90"/>
      <c r="HP30" s="90"/>
      <c r="HQ30" s="90"/>
      <c r="HR30" s="90"/>
      <c r="HS30" s="90"/>
      <c r="HT30" s="90"/>
      <c r="HU30" s="90"/>
      <c r="HV30" s="90"/>
      <c r="HW30" s="90"/>
      <c r="HX30" s="90"/>
      <c r="HY30" s="90"/>
      <c r="HZ30" s="90"/>
      <c r="IA30" s="90"/>
      <c r="IB30" s="90"/>
      <c r="IC30" s="90"/>
      <c r="ID30" s="90"/>
      <c r="IE30" s="90"/>
      <c r="IF30" s="90"/>
      <c r="IG30" s="90"/>
      <c r="IH30" s="90"/>
      <c r="II30" s="90"/>
      <c r="IJ30" s="90"/>
      <c r="IK30" s="90"/>
      <c r="IL30" s="90"/>
      <c r="IM30" s="90"/>
      <c r="IN30" s="90"/>
      <c r="IO30" s="90"/>
      <c r="IP30" s="90"/>
      <c r="IQ30" s="90"/>
      <c r="IR30" s="90"/>
      <c r="IS30" s="90"/>
      <c r="IT30" s="90"/>
      <c r="IU30" s="90"/>
    </row>
    <row r="31" spans="1:255" s="91" customFormat="1" ht="12" customHeight="1">
      <c r="A31" s="84"/>
      <c r="B31" s="119" t="s">
        <v>92</v>
      </c>
      <c r="C31" s="113" t="s">
        <v>17</v>
      </c>
      <c r="D31" s="113">
        <v>2</v>
      </c>
      <c r="E31" s="113" t="s">
        <v>93</v>
      </c>
      <c r="F31" s="114">
        <v>25000</v>
      </c>
      <c r="G31" s="115">
        <f t="shared" si="0"/>
        <v>50000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  <c r="EA31" s="90"/>
      <c r="EB31" s="90"/>
      <c r="EC31" s="90"/>
      <c r="ED31" s="90"/>
      <c r="EE31" s="90"/>
      <c r="EF31" s="90"/>
      <c r="EG31" s="90"/>
      <c r="EH31" s="90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0"/>
      <c r="FL31" s="90"/>
      <c r="FM31" s="90"/>
      <c r="FN31" s="90"/>
      <c r="FO31" s="90"/>
      <c r="FP31" s="90"/>
      <c r="FQ31" s="90"/>
      <c r="FR31" s="90"/>
      <c r="FS31" s="90"/>
      <c r="FT31" s="90"/>
      <c r="FU31" s="90"/>
      <c r="FV31" s="90"/>
      <c r="FW31" s="90"/>
      <c r="FX31" s="90"/>
      <c r="FY31" s="90"/>
      <c r="FZ31" s="90"/>
      <c r="GA31" s="90"/>
      <c r="GB31" s="90"/>
      <c r="GC31" s="90"/>
      <c r="GD31" s="90"/>
      <c r="GE31" s="90"/>
      <c r="GF31" s="90"/>
      <c r="GG31" s="90"/>
      <c r="GH31" s="90"/>
      <c r="GI31" s="90"/>
      <c r="GJ31" s="90"/>
      <c r="GK31" s="90"/>
      <c r="GL31" s="90"/>
      <c r="GM31" s="90"/>
      <c r="GN31" s="90"/>
      <c r="GO31" s="90"/>
      <c r="GP31" s="90"/>
      <c r="GQ31" s="90"/>
      <c r="GR31" s="90"/>
      <c r="GS31" s="90"/>
      <c r="GT31" s="90"/>
      <c r="GU31" s="90"/>
      <c r="GV31" s="90"/>
      <c r="GW31" s="90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0"/>
      <c r="HI31" s="90"/>
      <c r="HJ31" s="90"/>
      <c r="HK31" s="90"/>
      <c r="HL31" s="90"/>
      <c r="HM31" s="90"/>
      <c r="HN31" s="90"/>
      <c r="HO31" s="90"/>
      <c r="HP31" s="90"/>
      <c r="HQ31" s="90"/>
      <c r="HR31" s="90"/>
      <c r="HS31" s="90"/>
      <c r="HT31" s="90"/>
      <c r="HU31" s="90"/>
      <c r="HV31" s="90"/>
      <c r="HW31" s="90"/>
      <c r="HX31" s="90"/>
      <c r="HY31" s="90"/>
      <c r="HZ31" s="90"/>
      <c r="IA31" s="90"/>
      <c r="IB31" s="90"/>
      <c r="IC31" s="90"/>
      <c r="ID31" s="90"/>
      <c r="IE31" s="90"/>
      <c r="IF31" s="90"/>
      <c r="IG31" s="90"/>
      <c r="IH31" s="90"/>
      <c r="II31" s="90"/>
      <c r="IJ31" s="90"/>
      <c r="IK31" s="90"/>
      <c r="IL31" s="90"/>
      <c r="IM31" s="90"/>
      <c r="IN31" s="90"/>
      <c r="IO31" s="90"/>
      <c r="IP31" s="90"/>
      <c r="IQ31" s="90"/>
      <c r="IR31" s="90"/>
      <c r="IS31" s="90"/>
      <c r="IT31" s="90"/>
      <c r="IU31" s="90"/>
    </row>
    <row r="32" spans="1:255" s="91" customFormat="1" ht="12" customHeight="1">
      <c r="A32" s="84"/>
      <c r="B32" s="119" t="s">
        <v>94</v>
      </c>
      <c r="C32" s="113" t="s">
        <v>17</v>
      </c>
      <c r="D32" s="113">
        <v>2</v>
      </c>
      <c r="E32" s="113" t="s">
        <v>95</v>
      </c>
      <c r="F32" s="114">
        <v>25000</v>
      </c>
      <c r="G32" s="115">
        <f t="shared" si="0"/>
        <v>50000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  <c r="EA32" s="90"/>
      <c r="EB32" s="90"/>
      <c r="EC32" s="90"/>
      <c r="ED32" s="90"/>
      <c r="EE32" s="90"/>
      <c r="EF32" s="90"/>
      <c r="EG32" s="90"/>
      <c r="EH32" s="90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0"/>
      <c r="FL32" s="90"/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0"/>
      <c r="GF32" s="90"/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0"/>
      <c r="HT32" s="90"/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0"/>
      <c r="IN32" s="90"/>
      <c r="IO32" s="90"/>
      <c r="IP32" s="90"/>
      <c r="IQ32" s="90"/>
      <c r="IR32" s="90"/>
      <c r="IS32" s="90"/>
      <c r="IT32" s="90"/>
      <c r="IU32" s="90"/>
    </row>
    <row r="33" spans="1:255" s="91" customFormat="1" ht="25.5">
      <c r="A33" s="84"/>
      <c r="B33" s="119" t="s">
        <v>96</v>
      </c>
      <c r="C33" s="113" t="s">
        <v>17</v>
      </c>
      <c r="D33" s="113">
        <v>2</v>
      </c>
      <c r="E33" s="113" t="s">
        <v>97</v>
      </c>
      <c r="F33" s="114">
        <v>25000</v>
      </c>
      <c r="G33" s="115">
        <f t="shared" si="0"/>
        <v>50000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0"/>
      <c r="EG33" s="90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0"/>
      <c r="GF33" s="90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0"/>
    </row>
    <row r="34" spans="1:255" s="91" customFormat="1" ht="25.5">
      <c r="A34" s="84"/>
      <c r="B34" s="119" t="s">
        <v>98</v>
      </c>
      <c r="C34" s="113" t="s">
        <v>17</v>
      </c>
      <c r="D34" s="113">
        <v>2</v>
      </c>
      <c r="E34" s="113" t="s">
        <v>97</v>
      </c>
      <c r="F34" s="114">
        <v>25000</v>
      </c>
      <c r="G34" s="115">
        <f t="shared" si="0"/>
        <v>50000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  <c r="IO34" s="90"/>
      <c r="IP34" s="90"/>
      <c r="IQ34" s="90"/>
      <c r="IR34" s="90"/>
      <c r="IS34" s="90"/>
      <c r="IT34" s="90"/>
      <c r="IU34" s="90"/>
    </row>
    <row r="35" spans="1:255" s="91" customFormat="1" ht="12" customHeight="1">
      <c r="A35" s="84"/>
      <c r="B35" s="119" t="s">
        <v>99</v>
      </c>
      <c r="C35" s="113" t="s">
        <v>17</v>
      </c>
      <c r="D35" s="113">
        <v>4</v>
      </c>
      <c r="E35" s="113" t="s">
        <v>100</v>
      </c>
      <c r="F35" s="114">
        <v>25000</v>
      </c>
      <c r="G35" s="115">
        <f t="shared" si="0"/>
        <v>100000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  <c r="IN35" s="90"/>
      <c r="IO35" s="90"/>
      <c r="IP35" s="90"/>
      <c r="IQ35" s="90"/>
      <c r="IR35" s="90"/>
      <c r="IS35" s="90"/>
      <c r="IT35" s="90"/>
      <c r="IU35" s="90"/>
    </row>
    <row r="36" spans="1:255" s="91" customFormat="1" ht="25.5">
      <c r="A36" s="84"/>
      <c r="B36" s="119" t="s">
        <v>101</v>
      </c>
      <c r="C36" s="113" t="s">
        <v>17</v>
      </c>
      <c r="D36" s="113">
        <v>2.5</v>
      </c>
      <c r="E36" s="113" t="s">
        <v>100</v>
      </c>
      <c r="F36" s="114">
        <v>25000</v>
      </c>
      <c r="G36" s="115">
        <f t="shared" si="0"/>
        <v>62500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</row>
    <row r="37" spans="1:255" s="91" customFormat="1" ht="25.5">
      <c r="A37" s="84"/>
      <c r="B37" s="119" t="s">
        <v>102</v>
      </c>
      <c r="C37" s="113" t="s">
        <v>17</v>
      </c>
      <c r="D37" s="113">
        <v>2</v>
      </c>
      <c r="E37" s="113" t="s">
        <v>103</v>
      </c>
      <c r="F37" s="114">
        <v>25000</v>
      </c>
      <c r="G37" s="115">
        <f t="shared" si="0"/>
        <v>50000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</row>
    <row r="38" spans="1:255" s="91" customFormat="1" ht="12" customHeight="1">
      <c r="A38" s="84"/>
      <c r="B38" s="119" t="s">
        <v>99</v>
      </c>
      <c r="C38" s="113" t="s">
        <v>17</v>
      </c>
      <c r="D38" s="113">
        <v>4</v>
      </c>
      <c r="E38" s="113" t="s">
        <v>103</v>
      </c>
      <c r="F38" s="114">
        <v>25000</v>
      </c>
      <c r="G38" s="115">
        <f t="shared" si="0"/>
        <v>100000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  <c r="IN38" s="90"/>
      <c r="IO38" s="90"/>
      <c r="IP38" s="90"/>
      <c r="IQ38" s="90"/>
      <c r="IR38" s="90"/>
      <c r="IS38" s="90"/>
      <c r="IT38" s="90"/>
      <c r="IU38" s="90"/>
    </row>
    <row r="39" spans="1:255" s="91" customFormat="1" ht="25.5">
      <c r="A39" s="84"/>
      <c r="B39" s="119" t="s">
        <v>104</v>
      </c>
      <c r="C39" s="113" t="s">
        <v>17</v>
      </c>
      <c r="D39" s="113">
        <v>2.5</v>
      </c>
      <c r="E39" s="113" t="s">
        <v>103</v>
      </c>
      <c r="F39" s="114">
        <v>25000</v>
      </c>
      <c r="G39" s="115">
        <f t="shared" si="0"/>
        <v>62500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  <c r="IN39" s="90"/>
      <c r="IO39" s="90"/>
      <c r="IP39" s="90"/>
      <c r="IQ39" s="90"/>
      <c r="IR39" s="90"/>
      <c r="IS39" s="90"/>
      <c r="IT39" s="90"/>
      <c r="IU39" s="90"/>
    </row>
    <row r="40" spans="1:255" s="91" customFormat="1" ht="12" customHeight="1">
      <c r="A40" s="84"/>
      <c r="B40" s="119" t="s">
        <v>99</v>
      </c>
      <c r="C40" s="113" t="s">
        <v>17</v>
      </c>
      <c r="D40" s="113">
        <v>4</v>
      </c>
      <c r="E40" s="113" t="s">
        <v>105</v>
      </c>
      <c r="F40" s="114">
        <v>25000</v>
      </c>
      <c r="G40" s="115">
        <f t="shared" si="0"/>
        <v>100000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  <c r="IN40" s="90"/>
      <c r="IO40" s="90"/>
      <c r="IP40" s="90"/>
      <c r="IQ40" s="90"/>
      <c r="IR40" s="90"/>
      <c r="IS40" s="90"/>
      <c r="IT40" s="90"/>
      <c r="IU40" s="90"/>
    </row>
    <row r="41" spans="1:255" s="91" customFormat="1" ht="25.5">
      <c r="A41" s="84"/>
      <c r="B41" s="119" t="s">
        <v>102</v>
      </c>
      <c r="C41" s="113" t="s">
        <v>17</v>
      </c>
      <c r="D41" s="113">
        <v>2</v>
      </c>
      <c r="E41" s="113" t="s">
        <v>105</v>
      </c>
      <c r="F41" s="114">
        <v>25000</v>
      </c>
      <c r="G41" s="115">
        <f t="shared" si="0"/>
        <v>50000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  <c r="IN41" s="90"/>
      <c r="IO41" s="90"/>
      <c r="IP41" s="90"/>
      <c r="IQ41" s="90"/>
      <c r="IR41" s="90"/>
      <c r="IS41" s="90"/>
      <c r="IT41" s="90"/>
      <c r="IU41" s="90"/>
    </row>
    <row r="42" spans="1:255" s="91" customFormat="1" ht="12" customHeight="1">
      <c r="A42" s="84"/>
      <c r="B42" s="119" t="s">
        <v>99</v>
      </c>
      <c r="C42" s="113" t="s">
        <v>17</v>
      </c>
      <c r="D42" s="113">
        <v>4</v>
      </c>
      <c r="E42" s="113" t="s">
        <v>106</v>
      </c>
      <c r="F42" s="114">
        <v>25000</v>
      </c>
      <c r="G42" s="115">
        <f t="shared" si="0"/>
        <v>100000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  <c r="IN42" s="90"/>
      <c r="IO42" s="90"/>
      <c r="IP42" s="90"/>
      <c r="IQ42" s="90"/>
      <c r="IR42" s="90"/>
      <c r="IS42" s="90"/>
      <c r="IT42" s="90"/>
      <c r="IU42" s="90"/>
    </row>
    <row r="43" spans="1:255" s="91" customFormat="1" ht="12" customHeight="1">
      <c r="A43" s="84"/>
      <c r="B43" s="119" t="s">
        <v>107</v>
      </c>
      <c r="C43" s="113" t="s">
        <v>17</v>
      </c>
      <c r="D43" s="113">
        <v>20</v>
      </c>
      <c r="E43" s="113" t="s">
        <v>78</v>
      </c>
      <c r="F43" s="114">
        <v>25000</v>
      </c>
      <c r="G43" s="115">
        <f t="shared" si="0"/>
        <v>500000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90"/>
      <c r="BR43" s="90"/>
      <c r="BS43" s="90"/>
      <c r="BT43" s="90"/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  <c r="CJ43" s="90"/>
      <c r="CK43" s="90"/>
      <c r="CL43" s="90"/>
      <c r="CM43" s="90"/>
      <c r="CN43" s="90"/>
      <c r="CO43" s="90"/>
      <c r="CP43" s="90"/>
      <c r="CQ43" s="90"/>
      <c r="CR43" s="90"/>
      <c r="CS43" s="90"/>
      <c r="CT43" s="90"/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  <c r="EA43" s="90"/>
      <c r="EB43" s="90"/>
      <c r="EC43" s="90"/>
      <c r="ED43" s="90"/>
      <c r="EE43" s="90"/>
      <c r="EF43" s="90"/>
      <c r="EG43" s="90"/>
      <c r="EH43" s="90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0"/>
      <c r="FL43" s="90"/>
      <c r="FM43" s="90"/>
      <c r="FN43" s="90"/>
      <c r="FO43" s="90"/>
      <c r="FP43" s="90"/>
      <c r="FQ43" s="90"/>
      <c r="FR43" s="90"/>
      <c r="FS43" s="90"/>
      <c r="FT43" s="90"/>
      <c r="FU43" s="90"/>
      <c r="FV43" s="90"/>
      <c r="FW43" s="90"/>
      <c r="FX43" s="90"/>
      <c r="FY43" s="90"/>
      <c r="FZ43" s="90"/>
      <c r="GA43" s="90"/>
      <c r="GB43" s="90"/>
      <c r="GC43" s="90"/>
      <c r="GD43" s="90"/>
      <c r="GE43" s="90"/>
      <c r="GF43" s="90"/>
      <c r="GG43" s="90"/>
      <c r="GH43" s="90"/>
      <c r="GI43" s="90"/>
      <c r="GJ43" s="90"/>
      <c r="GK43" s="90"/>
      <c r="GL43" s="90"/>
      <c r="GM43" s="90"/>
      <c r="GN43" s="90"/>
      <c r="GO43" s="90"/>
      <c r="GP43" s="90"/>
      <c r="GQ43" s="90"/>
      <c r="GR43" s="90"/>
      <c r="GS43" s="90"/>
      <c r="GT43" s="90"/>
      <c r="GU43" s="90"/>
      <c r="GV43" s="90"/>
      <c r="GW43" s="90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0"/>
      <c r="HI43" s="90"/>
      <c r="HJ43" s="90"/>
      <c r="HK43" s="90"/>
      <c r="HL43" s="90"/>
      <c r="HM43" s="90"/>
      <c r="HN43" s="90"/>
      <c r="HO43" s="90"/>
      <c r="HP43" s="90"/>
      <c r="HQ43" s="90"/>
      <c r="HR43" s="90"/>
      <c r="HS43" s="90"/>
      <c r="HT43" s="90"/>
      <c r="HU43" s="90"/>
      <c r="HV43" s="90"/>
      <c r="HW43" s="90"/>
      <c r="HX43" s="90"/>
      <c r="HY43" s="90"/>
      <c r="HZ43" s="90"/>
      <c r="IA43" s="90"/>
      <c r="IB43" s="90"/>
      <c r="IC43" s="90"/>
      <c r="ID43" s="90"/>
      <c r="IE43" s="90"/>
      <c r="IF43" s="90"/>
      <c r="IG43" s="90"/>
      <c r="IH43" s="90"/>
      <c r="II43" s="90"/>
      <c r="IJ43" s="90"/>
      <c r="IK43" s="90"/>
      <c r="IL43" s="90"/>
      <c r="IM43" s="90"/>
      <c r="IN43" s="90"/>
      <c r="IO43" s="90"/>
      <c r="IP43" s="90"/>
      <c r="IQ43" s="90"/>
      <c r="IR43" s="90"/>
      <c r="IS43" s="90"/>
      <c r="IT43" s="90"/>
      <c r="IU43" s="90"/>
    </row>
    <row r="44" spans="1:255" s="91" customFormat="1" ht="12" customHeight="1">
      <c r="A44" s="84"/>
      <c r="B44" s="119" t="s">
        <v>108</v>
      </c>
      <c r="C44" s="113" t="s">
        <v>17</v>
      </c>
      <c r="D44" s="113">
        <v>10</v>
      </c>
      <c r="E44" s="113" t="s">
        <v>78</v>
      </c>
      <c r="F44" s="114">
        <v>25000</v>
      </c>
      <c r="G44" s="115">
        <f t="shared" si="0"/>
        <v>250000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  <c r="IO44" s="90"/>
      <c r="IP44" s="90"/>
      <c r="IQ44" s="90"/>
      <c r="IR44" s="90"/>
      <c r="IS44" s="90"/>
      <c r="IT44" s="90"/>
      <c r="IU44" s="90"/>
    </row>
    <row r="45" spans="1:255" s="91" customFormat="1" ht="12" customHeight="1">
      <c r="A45" s="84"/>
      <c r="B45" s="119" t="s">
        <v>109</v>
      </c>
      <c r="C45" s="113" t="s">
        <v>17</v>
      </c>
      <c r="D45" s="113">
        <v>8</v>
      </c>
      <c r="E45" s="113" t="s">
        <v>78</v>
      </c>
      <c r="F45" s="114">
        <v>25000</v>
      </c>
      <c r="G45" s="115">
        <f t="shared" si="0"/>
        <v>200000</v>
      </c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  <c r="BU45" s="90"/>
      <c r="BV45" s="90"/>
      <c r="BW45" s="90"/>
      <c r="BX45" s="90"/>
      <c r="BY45" s="90"/>
      <c r="BZ45" s="90"/>
      <c r="CA45" s="90"/>
      <c r="CB45" s="90"/>
      <c r="CC45" s="90"/>
      <c r="CD45" s="90"/>
      <c r="CE45" s="90"/>
      <c r="CF45" s="90"/>
      <c r="CG45" s="90"/>
      <c r="CH45" s="90"/>
      <c r="CI45" s="90"/>
      <c r="CJ45" s="90"/>
      <c r="CK45" s="90"/>
      <c r="CL45" s="90"/>
      <c r="CM45" s="90"/>
      <c r="CN45" s="90"/>
      <c r="CO45" s="90"/>
      <c r="CP45" s="90"/>
      <c r="CQ45" s="90"/>
      <c r="CR45" s="90"/>
      <c r="CS45" s="90"/>
      <c r="CT45" s="90"/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  <c r="EA45" s="90"/>
      <c r="EB45" s="90"/>
      <c r="EC45" s="90"/>
      <c r="ED45" s="90"/>
      <c r="EE45" s="90"/>
      <c r="EF45" s="90"/>
      <c r="EG45" s="90"/>
      <c r="EH45" s="90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0"/>
      <c r="FL45" s="90"/>
      <c r="FM45" s="90"/>
      <c r="FN45" s="90"/>
      <c r="FO45" s="90"/>
      <c r="FP45" s="90"/>
      <c r="FQ45" s="90"/>
      <c r="FR45" s="90"/>
      <c r="FS45" s="90"/>
      <c r="FT45" s="90"/>
      <c r="FU45" s="90"/>
      <c r="FV45" s="90"/>
      <c r="FW45" s="90"/>
      <c r="FX45" s="90"/>
      <c r="FY45" s="90"/>
      <c r="FZ45" s="90"/>
      <c r="GA45" s="90"/>
      <c r="GB45" s="90"/>
      <c r="GC45" s="90"/>
      <c r="GD45" s="90"/>
      <c r="GE45" s="90"/>
      <c r="GF45" s="90"/>
      <c r="GG45" s="90"/>
      <c r="GH45" s="90"/>
      <c r="GI45" s="90"/>
      <c r="GJ45" s="90"/>
      <c r="GK45" s="90"/>
      <c r="GL45" s="90"/>
      <c r="GM45" s="90"/>
      <c r="GN45" s="90"/>
      <c r="GO45" s="90"/>
      <c r="GP45" s="90"/>
      <c r="GQ45" s="90"/>
      <c r="GR45" s="90"/>
      <c r="GS45" s="90"/>
      <c r="GT45" s="90"/>
      <c r="GU45" s="90"/>
      <c r="GV45" s="90"/>
      <c r="GW45" s="90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0"/>
      <c r="HI45" s="90"/>
      <c r="HJ45" s="90"/>
      <c r="HK45" s="90"/>
      <c r="HL45" s="90"/>
      <c r="HM45" s="90"/>
      <c r="HN45" s="90"/>
      <c r="HO45" s="90"/>
      <c r="HP45" s="90"/>
      <c r="HQ45" s="90"/>
      <c r="HR45" s="90"/>
      <c r="HS45" s="90"/>
      <c r="HT45" s="90"/>
      <c r="HU45" s="90"/>
      <c r="HV45" s="90"/>
      <c r="HW45" s="90"/>
      <c r="HX45" s="90"/>
      <c r="HY45" s="90"/>
      <c r="HZ45" s="90"/>
      <c r="IA45" s="90"/>
      <c r="IB45" s="90"/>
      <c r="IC45" s="90"/>
      <c r="ID45" s="90"/>
      <c r="IE45" s="90"/>
      <c r="IF45" s="90"/>
      <c r="IG45" s="90"/>
      <c r="IH45" s="90"/>
      <c r="II45" s="90"/>
      <c r="IJ45" s="90"/>
      <c r="IK45" s="90"/>
      <c r="IL45" s="90"/>
      <c r="IM45" s="90"/>
      <c r="IN45" s="90"/>
      <c r="IO45" s="90"/>
      <c r="IP45" s="90"/>
      <c r="IQ45" s="90"/>
      <c r="IR45" s="90"/>
      <c r="IS45" s="90"/>
      <c r="IT45" s="90"/>
      <c r="IU45" s="90"/>
    </row>
    <row r="46" spans="1:255" s="91" customFormat="1" ht="12" customHeight="1">
      <c r="A46" s="84"/>
      <c r="B46" s="119" t="s">
        <v>110</v>
      </c>
      <c r="C46" s="113" t="s">
        <v>17</v>
      </c>
      <c r="D46" s="113">
        <f>2.5</f>
        <v>2.5</v>
      </c>
      <c r="E46" s="113" t="s">
        <v>78</v>
      </c>
      <c r="F46" s="114">
        <v>25000</v>
      </c>
      <c r="G46" s="115">
        <f t="shared" si="0"/>
        <v>62500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90"/>
      <c r="BR46" s="90"/>
      <c r="BS46" s="90"/>
      <c r="BT46" s="90"/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  <c r="CJ46" s="90"/>
      <c r="CK46" s="90"/>
      <c r="CL46" s="90"/>
      <c r="CM46" s="90"/>
      <c r="CN46" s="90"/>
      <c r="CO46" s="90"/>
      <c r="CP46" s="90"/>
      <c r="CQ46" s="90"/>
      <c r="CR46" s="90"/>
      <c r="CS46" s="90"/>
      <c r="CT46" s="90"/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  <c r="EA46" s="90"/>
      <c r="EB46" s="90"/>
      <c r="EC46" s="90"/>
      <c r="ED46" s="90"/>
      <c r="EE46" s="90"/>
      <c r="EF46" s="90"/>
      <c r="EG46" s="90"/>
      <c r="EH46" s="90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0"/>
      <c r="FL46" s="90"/>
      <c r="FM46" s="90"/>
      <c r="FN46" s="90"/>
      <c r="FO46" s="90"/>
      <c r="FP46" s="90"/>
      <c r="FQ46" s="90"/>
      <c r="FR46" s="90"/>
      <c r="FS46" s="90"/>
      <c r="FT46" s="90"/>
      <c r="FU46" s="90"/>
      <c r="FV46" s="90"/>
      <c r="FW46" s="90"/>
      <c r="FX46" s="90"/>
      <c r="FY46" s="90"/>
      <c r="FZ46" s="90"/>
      <c r="GA46" s="90"/>
      <c r="GB46" s="90"/>
      <c r="GC46" s="90"/>
      <c r="GD46" s="90"/>
      <c r="GE46" s="90"/>
      <c r="GF46" s="90"/>
      <c r="GG46" s="90"/>
      <c r="GH46" s="90"/>
      <c r="GI46" s="90"/>
      <c r="GJ46" s="90"/>
      <c r="GK46" s="90"/>
      <c r="GL46" s="90"/>
      <c r="GM46" s="90"/>
      <c r="GN46" s="90"/>
      <c r="GO46" s="90"/>
      <c r="GP46" s="90"/>
      <c r="GQ46" s="90"/>
      <c r="GR46" s="90"/>
      <c r="GS46" s="90"/>
      <c r="GT46" s="90"/>
      <c r="GU46" s="90"/>
      <c r="GV46" s="90"/>
      <c r="GW46" s="90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0"/>
      <c r="HI46" s="90"/>
      <c r="HJ46" s="90"/>
      <c r="HK46" s="90"/>
      <c r="HL46" s="90"/>
      <c r="HM46" s="90"/>
      <c r="HN46" s="90"/>
      <c r="HO46" s="90"/>
      <c r="HP46" s="90"/>
      <c r="HQ46" s="90"/>
      <c r="HR46" s="90"/>
      <c r="HS46" s="90"/>
      <c r="HT46" s="90"/>
      <c r="HU46" s="90"/>
      <c r="HV46" s="90"/>
      <c r="HW46" s="90"/>
      <c r="HX46" s="90"/>
      <c r="HY46" s="90"/>
      <c r="HZ46" s="90"/>
      <c r="IA46" s="90"/>
      <c r="IB46" s="90"/>
      <c r="IC46" s="90"/>
      <c r="ID46" s="90"/>
      <c r="IE46" s="90"/>
      <c r="IF46" s="90"/>
      <c r="IG46" s="90"/>
      <c r="IH46" s="90"/>
      <c r="II46" s="90"/>
      <c r="IJ46" s="90"/>
      <c r="IK46" s="90"/>
      <c r="IL46" s="90"/>
      <c r="IM46" s="90"/>
      <c r="IN46" s="90"/>
      <c r="IO46" s="90"/>
      <c r="IP46" s="90"/>
      <c r="IQ46" s="90"/>
      <c r="IR46" s="90"/>
      <c r="IS46" s="90"/>
      <c r="IT46" s="90"/>
      <c r="IU46" s="90"/>
    </row>
    <row r="47" spans="1:255" s="91" customFormat="1" ht="12" customHeight="1">
      <c r="A47" s="84"/>
      <c r="B47" s="119" t="s">
        <v>111</v>
      </c>
      <c r="C47" s="113" t="s">
        <v>17</v>
      </c>
      <c r="D47" s="113">
        <v>16</v>
      </c>
      <c r="E47" s="113" t="s">
        <v>78</v>
      </c>
      <c r="F47" s="114">
        <v>25000</v>
      </c>
      <c r="G47" s="115">
        <f t="shared" si="0"/>
        <v>400000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0"/>
      <c r="CN47" s="90"/>
      <c r="CO47" s="90"/>
      <c r="CP47" s="90"/>
      <c r="CQ47" s="90"/>
      <c r="CR47" s="90"/>
      <c r="CS47" s="90"/>
      <c r="CT47" s="90"/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  <c r="EA47" s="90"/>
      <c r="EB47" s="90"/>
      <c r="EC47" s="90"/>
      <c r="ED47" s="90"/>
      <c r="EE47" s="90"/>
      <c r="EF47" s="90"/>
      <c r="EG47" s="90"/>
      <c r="EH47" s="90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0"/>
      <c r="FL47" s="90"/>
      <c r="FM47" s="90"/>
      <c r="FN47" s="90"/>
      <c r="FO47" s="90"/>
      <c r="FP47" s="90"/>
      <c r="FQ47" s="90"/>
      <c r="FR47" s="90"/>
      <c r="FS47" s="90"/>
      <c r="FT47" s="90"/>
      <c r="FU47" s="90"/>
      <c r="FV47" s="90"/>
      <c r="FW47" s="90"/>
      <c r="FX47" s="90"/>
      <c r="FY47" s="90"/>
      <c r="FZ47" s="90"/>
      <c r="GA47" s="90"/>
      <c r="GB47" s="90"/>
      <c r="GC47" s="90"/>
      <c r="GD47" s="90"/>
      <c r="GE47" s="90"/>
      <c r="GF47" s="90"/>
      <c r="GG47" s="90"/>
      <c r="GH47" s="90"/>
      <c r="GI47" s="90"/>
      <c r="GJ47" s="90"/>
      <c r="GK47" s="90"/>
      <c r="GL47" s="90"/>
      <c r="GM47" s="90"/>
      <c r="GN47" s="90"/>
      <c r="GO47" s="90"/>
      <c r="GP47" s="90"/>
      <c r="GQ47" s="90"/>
      <c r="GR47" s="90"/>
      <c r="GS47" s="90"/>
      <c r="GT47" s="90"/>
      <c r="GU47" s="90"/>
      <c r="GV47" s="90"/>
      <c r="GW47" s="90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0"/>
      <c r="HI47" s="90"/>
      <c r="HJ47" s="90"/>
      <c r="HK47" s="90"/>
      <c r="HL47" s="90"/>
      <c r="HM47" s="90"/>
      <c r="HN47" s="90"/>
      <c r="HO47" s="90"/>
      <c r="HP47" s="90"/>
      <c r="HQ47" s="90"/>
      <c r="HR47" s="90"/>
      <c r="HS47" s="90"/>
      <c r="HT47" s="90"/>
      <c r="HU47" s="90"/>
      <c r="HV47" s="90"/>
      <c r="HW47" s="90"/>
      <c r="HX47" s="90"/>
      <c r="HY47" s="90"/>
      <c r="HZ47" s="90"/>
      <c r="IA47" s="90"/>
      <c r="IB47" s="90"/>
      <c r="IC47" s="90"/>
      <c r="ID47" s="90"/>
      <c r="IE47" s="90"/>
      <c r="IF47" s="90"/>
      <c r="IG47" s="90"/>
      <c r="IH47" s="90"/>
      <c r="II47" s="90"/>
      <c r="IJ47" s="90"/>
      <c r="IK47" s="90"/>
      <c r="IL47" s="90"/>
      <c r="IM47" s="90"/>
      <c r="IN47" s="90"/>
      <c r="IO47" s="90"/>
      <c r="IP47" s="90"/>
      <c r="IQ47" s="90"/>
      <c r="IR47" s="90"/>
      <c r="IS47" s="90"/>
      <c r="IT47" s="90"/>
      <c r="IU47" s="90"/>
    </row>
    <row r="48" spans="1:255" ht="11.25" customHeight="1">
      <c r="B48" s="17" t="s">
        <v>22</v>
      </c>
      <c r="C48" s="18"/>
      <c r="D48" s="18"/>
      <c r="E48" s="18"/>
      <c r="F48" s="19"/>
      <c r="G48" s="20">
        <f>SUM(G20:G47)</f>
        <v>4112500</v>
      </c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 ht="15.75" customHeight="1">
      <c r="A49" s="5"/>
      <c r="B49" s="14"/>
      <c r="C49" s="15"/>
      <c r="D49" s="15"/>
      <c r="E49" s="15"/>
      <c r="F49" s="16"/>
      <c r="G49" s="16"/>
      <c r="K49" s="116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 ht="12" customHeight="1">
      <c r="A50" s="5"/>
      <c r="B50" s="105" t="s">
        <v>23</v>
      </c>
      <c r="C50" s="106"/>
      <c r="D50" s="107"/>
      <c r="E50" s="107"/>
      <c r="F50" s="108"/>
      <c r="G50" s="109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 ht="24" customHeight="1">
      <c r="A51" s="5"/>
      <c r="B51" s="110" t="s">
        <v>10</v>
      </c>
      <c r="C51" s="111" t="s">
        <v>11</v>
      </c>
      <c r="D51" s="111" t="s">
        <v>12</v>
      </c>
      <c r="E51" s="110" t="s">
        <v>13</v>
      </c>
      <c r="F51" s="111" t="s">
        <v>14</v>
      </c>
      <c r="G51" s="110" t="s">
        <v>15</v>
      </c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 s="91" customFormat="1" ht="12" customHeight="1">
      <c r="A52" s="84"/>
      <c r="B52" s="112" t="s">
        <v>65</v>
      </c>
      <c r="C52" s="113" t="s">
        <v>64</v>
      </c>
      <c r="D52" s="113">
        <v>1</v>
      </c>
      <c r="E52" s="113" t="s">
        <v>66</v>
      </c>
      <c r="F52" s="114">
        <v>40000</v>
      </c>
      <c r="G52" s="115">
        <f t="shared" ref="G52" si="1">+D52*F52</f>
        <v>40000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  <c r="CL52" s="90"/>
      <c r="CM52" s="90"/>
      <c r="CN52" s="90"/>
      <c r="CO52" s="90"/>
      <c r="CP52" s="90"/>
      <c r="CQ52" s="90"/>
      <c r="CR52" s="90"/>
      <c r="CS52" s="90"/>
      <c r="CT52" s="90"/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  <c r="EA52" s="90"/>
      <c r="EB52" s="90"/>
      <c r="EC52" s="90"/>
      <c r="ED52" s="90"/>
      <c r="EE52" s="90"/>
      <c r="EF52" s="90"/>
      <c r="EG52" s="90"/>
      <c r="EH52" s="90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0"/>
      <c r="FL52" s="90"/>
      <c r="FM52" s="90"/>
      <c r="FN52" s="90"/>
      <c r="FO52" s="90"/>
      <c r="FP52" s="90"/>
      <c r="FQ52" s="90"/>
      <c r="FR52" s="90"/>
      <c r="FS52" s="90"/>
      <c r="FT52" s="90"/>
      <c r="FU52" s="90"/>
      <c r="FV52" s="90"/>
      <c r="FW52" s="90"/>
      <c r="FX52" s="90"/>
      <c r="FY52" s="90"/>
      <c r="FZ52" s="90"/>
      <c r="GA52" s="90"/>
      <c r="GB52" s="90"/>
      <c r="GC52" s="90"/>
      <c r="GD52" s="90"/>
      <c r="GE52" s="90"/>
      <c r="GF52" s="90"/>
      <c r="GG52" s="90"/>
      <c r="GH52" s="90"/>
      <c r="GI52" s="90"/>
      <c r="GJ52" s="90"/>
      <c r="GK52" s="90"/>
      <c r="GL52" s="90"/>
      <c r="GM52" s="90"/>
      <c r="GN52" s="90"/>
      <c r="GO52" s="90"/>
      <c r="GP52" s="90"/>
      <c r="GQ52" s="90"/>
      <c r="GR52" s="90"/>
      <c r="GS52" s="90"/>
      <c r="GT52" s="90"/>
      <c r="GU52" s="90"/>
      <c r="GV52" s="90"/>
      <c r="GW52" s="90"/>
      <c r="GX52" s="90"/>
      <c r="GY52" s="90"/>
      <c r="GZ52" s="90"/>
      <c r="HA52" s="90"/>
      <c r="HB52" s="90"/>
      <c r="HC52" s="90"/>
      <c r="HD52" s="90"/>
      <c r="HE52" s="90"/>
      <c r="HF52" s="90"/>
      <c r="HG52" s="90"/>
      <c r="HH52" s="90"/>
      <c r="HI52" s="90"/>
      <c r="HJ52" s="90"/>
      <c r="HK52" s="90"/>
      <c r="HL52" s="90"/>
      <c r="HM52" s="90"/>
      <c r="HN52" s="90"/>
      <c r="HO52" s="90"/>
      <c r="HP52" s="90"/>
      <c r="HQ52" s="90"/>
      <c r="HR52" s="90"/>
      <c r="HS52" s="90"/>
      <c r="HT52" s="90"/>
      <c r="HU52" s="90"/>
      <c r="HV52" s="90"/>
      <c r="HW52" s="90"/>
      <c r="HX52" s="90"/>
      <c r="HY52" s="90"/>
      <c r="HZ52" s="90"/>
      <c r="IA52" s="90"/>
      <c r="IB52" s="90"/>
      <c r="IC52" s="90"/>
      <c r="ID52" s="90"/>
      <c r="IE52" s="90"/>
      <c r="IF52" s="90"/>
      <c r="IG52" s="90"/>
      <c r="IH52" s="90"/>
      <c r="II52" s="90"/>
      <c r="IJ52" s="90"/>
      <c r="IK52" s="90"/>
      <c r="IL52" s="90"/>
      <c r="IM52" s="90"/>
      <c r="IN52" s="90"/>
      <c r="IO52" s="90"/>
      <c r="IP52" s="90"/>
      <c r="IQ52" s="90"/>
      <c r="IR52" s="90"/>
      <c r="IS52" s="90"/>
      <c r="IT52" s="90"/>
      <c r="IU52" s="90"/>
    </row>
    <row r="53" spans="1:255" ht="11.25" customHeight="1">
      <c r="B53" s="17" t="s">
        <v>24</v>
      </c>
      <c r="C53" s="18"/>
      <c r="D53" s="18"/>
      <c r="E53" s="18"/>
      <c r="F53" s="19"/>
      <c r="G53" s="20">
        <f>SUM(G52)</f>
        <v>40000</v>
      </c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 ht="15.75" customHeight="1">
      <c r="A54" s="5"/>
      <c r="B54" s="14"/>
      <c r="C54" s="15"/>
      <c r="D54" s="15"/>
      <c r="E54" s="15"/>
      <c r="F54" s="16"/>
      <c r="G54" s="16"/>
      <c r="K54" s="116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 ht="12" customHeight="1">
      <c r="A55" s="5"/>
      <c r="B55" s="105" t="s">
        <v>25</v>
      </c>
      <c r="C55" s="106"/>
      <c r="D55" s="107"/>
      <c r="E55" s="107"/>
      <c r="F55" s="108"/>
      <c r="G55" s="109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 ht="24" customHeight="1">
      <c r="A56" s="5"/>
      <c r="B56" s="110" t="s">
        <v>10</v>
      </c>
      <c r="C56" s="111" t="s">
        <v>11</v>
      </c>
      <c r="D56" s="111" t="s">
        <v>12</v>
      </c>
      <c r="E56" s="110" t="s">
        <v>13</v>
      </c>
      <c r="F56" s="111" t="s">
        <v>14</v>
      </c>
      <c r="G56" s="110" t="s">
        <v>15</v>
      </c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 s="91" customFormat="1" ht="12" customHeight="1">
      <c r="A57" s="84"/>
      <c r="B57" s="119" t="s">
        <v>27</v>
      </c>
      <c r="C57" s="113" t="s">
        <v>26</v>
      </c>
      <c r="D57" s="113">
        <v>0.7</v>
      </c>
      <c r="E57" s="113" t="s">
        <v>89</v>
      </c>
      <c r="F57" s="114">
        <v>128572</v>
      </c>
      <c r="G57" s="115">
        <f t="shared" ref="G57:G65" si="2">+D57*F57</f>
        <v>90000.4</v>
      </c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  <c r="BV57" s="90"/>
      <c r="BW57" s="90"/>
      <c r="BX57" s="90"/>
      <c r="BY57" s="90"/>
      <c r="BZ57" s="90"/>
      <c r="CA57" s="90"/>
      <c r="CB57" s="90"/>
      <c r="CC57" s="90"/>
      <c r="CD57" s="90"/>
      <c r="CE57" s="90"/>
      <c r="CF57" s="90"/>
      <c r="CG57" s="90"/>
      <c r="CH57" s="90"/>
      <c r="CI57" s="90"/>
      <c r="CJ57" s="90"/>
      <c r="CK57" s="90"/>
      <c r="CL57" s="90"/>
      <c r="CM57" s="90"/>
      <c r="CN57" s="90"/>
      <c r="CO57" s="90"/>
      <c r="CP57" s="90"/>
      <c r="CQ57" s="90"/>
      <c r="CR57" s="90"/>
      <c r="CS57" s="90"/>
      <c r="CT57" s="90"/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  <c r="EA57" s="90"/>
      <c r="EB57" s="90"/>
      <c r="EC57" s="90"/>
      <c r="ED57" s="90"/>
      <c r="EE57" s="90"/>
      <c r="EF57" s="90"/>
      <c r="EG57" s="90"/>
      <c r="EH57" s="90"/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0"/>
      <c r="FL57" s="90"/>
      <c r="FM57" s="90"/>
      <c r="FN57" s="90"/>
      <c r="FO57" s="90"/>
      <c r="FP57" s="90"/>
      <c r="FQ57" s="90"/>
      <c r="FR57" s="90"/>
      <c r="FS57" s="90"/>
      <c r="FT57" s="90"/>
      <c r="FU57" s="90"/>
      <c r="FV57" s="90"/>
      <c r="FW57" s="90"/>
      <c r="FX57" s="90"/>
      <c r="FY57" s="90"/>
      <c r="FZ57" s="90"/>
      <c r="GA57" s="90"/>
      <c r="GB57" s="90"/>
      <c r="GC57" s="90"/>
      <c r="GD57" s="90"/>
      <c r="GE57" s="90"/>
      <c r="GF57" s="90"/>
      <c r="GG57" s="90"/>
      <c r="GH57" s="90"/>
      <c r="GI57" s="90"/>
      <c r="GJ57" s="90"/>
      <c r="GK57" s="90"/>
      <c r="GL57" s="90"/>
      <c r="GM57" s="90"/>
      <c r="GN57" s="90"/>
      <c r="GO57" s="90"/>
      <c r="GP57" s="90"/>
      <c r="GQ57" s="90"/>
      <c r="GR57" s="90"/>
      <c r="GS57" s="90"/>
      <c r="GT57" s="90"/>
      <c r="GU57" s="90"/>
      <c r="GV57" s="90"/>
      <c r="GW57" s="90"/>
      <c r="GX57" s="90"/>
      <c r="GY57" s="90"/>
      <c r="GZ57" s="90"/>
      <c r="HA57" s="90"/>
      <c r="HB57" s="90"/>
      <c r="HC57" s="90"/>
      <c r="HD57" s="90"/>
      <c r="HE57" s="90"/>
      <c r="HF57" s="90"/>
      <c r="HG57" s="90"/>
      <c r="HH57" s="90"/>
      <c r="HI57" s="90"/>
      <c r="HJ57" s="90"/>
      <c r="HK57" s="90"/>
      <c r="HL57" s="90"/>
      <c r="HM57" s="90"/>
      <c r="HN57" s="90"/>
      <c r="HO57" s="90"/>
      <c r="HP57" s="90"/>
      <c r="HQ57" s="90"/>
      <c r="HR57" s="90"/>
      <c r="HS57" s="90"/>
      <c r="HT57" s="90"/>
      <c r="HU57" s="90"/>
      <c r="HV57" s="90"/>
      <c r="HW57" s="90"/>
      <c r="HX57" s="90"/>
      <c r="HY57" s="90"/>
      <c r="HZ57" s="90"/>
      <c r="IA57" s="90"/>
      <c r="IB57" s="90"/>
      <c r="IC57" s="90"/>
      <c r="ID57" s="90"/>
      <c r="IE57" s="90"/>
      <c r="IF57" s="90"/>
      <c r="IG57" s="90"/>
      <c r="IH57" s="90"/>
      <c r="II57" s="90"/>
      <c r="IJ57" s="90"/>
      <c r="IK57" s="90"/>
      <c r="IL57" s="90"/>
      <c r="IM57" s="90"/>
      <c r="IN57" s="90"/>
      <c r="IO57" s="90"/>
      <c r="IP57" s="90"/>
      <c r="IQ57" s="90"/>
      <c r="IR57" s="90"/>
      <c r="IS57" s="90"/>
      <c r="IT57" s="90"/>
      <c r="IU57" s="90"/>
    </row>
    <row r="58" spans="1:255" s="91" customFormat="1" ht="12" customHeight="1">
      <c r="A58" s="84"/>
      <c r="B58" s="119" t="s">
        <v>112</v>
      </c>
      <c r="C58" s="113" t="s">
        <v>26</v>
      </c>
      <c r="D58" s="113">
        <v>0.6</v>
      </c>
      <c r="E58" s="113" t="s">
        <v>89</v>
      </c>
      <c r="F58" s="114">
        <v>125000</v>
      </c>
      <c r="G58" s="115">
        <f t="shared" si="2"/>
        <v>75000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90"/>
      <c r="CQ58" s="90"/>
      <c r="CR58" s="90"/>
      <c r="CS58" s="90"/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90"/>
      <c r="GE58" s="90"/>
      <c r="GF58" s="90"/>
      <c r="GG58" s="90"/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</row>
    <row r="59" spans="1:255" s="91" customFormat="1" ht="12" customHeight="1">
      <c r="A59" s="84"/>
      <c r="B59" s="119" t="s">
        <v>113</v>
      </c>
      <c r="C59" s="113" t="s">
        <v>26</v>
      </c>
      <c r="D59" s="113">
        <v>0.4</v>
      </c>
      <c r="E59" s="113" t="s">
        <v>127</v>
      </c>
      <c r="F59" s="114">
        <v>75000</v>
      </c>
      <c r="G59" s="115">
        <f t="shared" si="2"/>
        <v>30000</v>
      </c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90"/>
      <c r="CQ59" s="90"/>
      <c r="CR59" s="90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90"/>
      <c r="GE59" s="90"/>
      <c r="GF59" s="90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</row>
    <row r="60" spans="1:255" s="91" customFormat="1" ht="12" customHeight="1">
      <c r="A60" s="84"/>
      <c r="B60" s="119" t="s">
        <v>114</v>
      </c>
      <c r="C60" s="113" t="s">
        <v>26</v>
      </c>
      <c r="D60" s="113">
        <v>0.5</v>
      </c>
      <c r="E60" s="113" t="s">
        <v>127</v>
      </c>
      <c r="F60" s="114">
        <v>180000</v>
      </c>
      <c r="G60" s="115">
        <f t="shared" si="2"/>
        <v>90000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0"/>
      <c r="BZ60" s="90"/>
      <c r="CA60" s="90"/>
      <c r="CB60" s="90"/>
      <c r="CC60" s="90"/>
      <c r="CD60" s="90"/>
      <c r="CE60" s="90"/>
      <c r="CF60" s="90"/>
      <c r="CG60" s="90"/>
      <c r="CH60" s="90"/>
      <c r="CI60" s="90"/>
      <c r="CJ60" s="90"/>
      <c r="CK60" s="90"/>
      <c r="CL60" s="90"/>
      <c r="CM60" s="90"/>
      <c r="CN60" s="90"/>
      <c r="CO60" s="90"/>
      <c r="CP60" s="90"/>
      <c r="CQ60" s="90"/>
      <c r="CR60" s="90"/>
      <c r="CS60" s="90"/>
      <c r="CT60" s="90"/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  <c r="EA60" s="90"/>
      <c r="EB60" s="90"/>
      <c r="EC60" s="90"/>
      <c r="ED60" s="90"/>
      <c r="EE60" s="90"/>
      <c r="EF60" s="90"/>
      <c r="EG60" s="90"/>
      <c r="EH60" s="90"/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0"/>
      <c r="FL60" s="90"/>
      <c r="FM60" s="90"/>
      <c r="FN60" s="90"/>
      <c r="FO60" s="90"/>
      <c r="FP60" s="90"/>
      <c r="FQ60" s="90"/>
      <c r="FR60" s="90"/>
      <c r="FS60" s="90"/>
      <c r="FT60" s="90"/>
      <c r="FU60" s="90"/>
      <c r="FV60" s="90"/>
      <c r="FW60" s="90"/>
      <c r="FX60" s="90"/>
      <c r="FY60" s="90"/>
      <c r="FZ60" s="90"/>
      <c r="GA60" s="90"/>
      <c r="GB60" s="90"/>
      <c r="GC60" s="90"/>
      <c r="GD60" s="90"/>
      <c r="GE60" s="90"/>
      <c r="GF60" s="90"/>
      <c r="GG60" s="90"/>
      <c r="GH60" s="90"/>
      <c r="GI60" s="90"/>
      <c r="GJ60" s="90"/>
      <c r="GK60" s="90"/>
      <c r="GL60" s="90"/>
      <c r="GM60" s="90"/>
      <c r="GN60" s="90"/>
      <c r="GO60" s="90"/>
      <c r="GP60" s="90"/>
      <c r="GQ60" s="90"/>
      <c r="GR60" s="90"/>
      <c r="GS60" s="90"/>
      <c r="GT60" s="90"/>
      <c r="GU60" s="90"/>
      <c r="GV60" s="90"/>
      <c r="GW60" s="90"/>
      <c r="GX60" s="90"/>
      <c r="GY60" s="90"/>
      <c r="GZ60" s="90"/>
      <c r="HA60" s="90"/>
      <c r="HB60" s="90"/>
      <c r="HC60" s="90"/>
      <c r="HD60" s="90"/>
      <c r="HE60" s="90"/>
      <c r="HF60" s="90"/>
      <c r="HG60" s="90"/>
      <c r="HH60" s="90"/>
      <c r="HI60" s="90"/>
      <c r="HJ60" s="90"/>
      <c r="HK60" s="90"/>
      <c r="HL60" s="90"/>
      <c r="HM60" s="90"/>
      <c r="HN60" s="90"/>
      <c r="HO60" s="90"/>
      <c r="HP60" s="90"/>
      <c r="HQ60" s="90"/>
      <c r="HR60" s="90"/>
      <c r="HS60" s="90"/>
      <c r="HT60" s="90"/>
      <c r="HU60" s="90"/>
      <c r="HV60" s="90"/>
      <c r="HW60" s="90"/>
      <c r="HX60" s="90"/>
      <c r="HY60" s="90"/>
      <c r="HZ60" s="90"/>
      <c r="IA60" s="90"/>
      <c r="IB60" s="90"/>
      <c r="IC60" s="90"/>
      <c r="ID60" s="90"/>
      <c r="IE60" s="90"/>
      <c r="IF60" s="90"/>
      <c r="IG60" s="90"/>
      <c r="IH60" s="90"/>
      <c r="II60" s="90"/>
      <c r="IJ60" s="90"/>
      <c r="IK60" s="90"/>
      <c r="IL60" s="90"/>
      <c r="IM60" s="90"/>
      <c r="IN60" s="90"/>
      <c r="IO60" s="90"/>
      <c r="IP60" s="90"/>
      <c r="IQ60" s="90"/>
      <c r="IR60" s="90"/>
      <c r="IS60" s="90"/>
      <c r="IT60" s="90"/>
      <c r="IU60" s="90"/>
    </row>
    <row r="61" spans="1:255" s="91" customFormat="1" ht="12" customHeight="1">
      <c r="A61" s="84"/>
      <c r="B61" s="119" t="s">
        <v>115</v>
      </c>
      <c r="C61" s="113" t="s">
        <v>26</v>
      </c>
      <c r="D61" s="113">
        <v>0.61539999999999995</v>
      </c>
      <c r="E61" s="113" t="s">
        <v>152</v>
      </c>
      <c r="F61" s="114">
        <v>81248</v>
      </c>
      <c r="G61" s="115">
        <f t="shared" si="2"/>
        <v>50000.019199999995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  <c r="IO61" s="90"/>
      <c r="IP61" s="90"/>
      <c r="IQ61" s="90"/>
      <c r="IR61" s="90"/>
      <c r="IS61" s="90"/>
      <c r="IT61" s="90"/>
      <c r="IU61" s="90"/>
    </row>
    <row r="62" spans="1:255" s="91" customFormat="1" ht="25.5">
      <c r="A62" s="84"/>
      <c r="B62" s="119" t="s">
        <v>116</v>
      </c>
      <c r="C62" s="113" t="s">
        <v>26</v>
      </c>
      <c r="D62" s="113">
        <v>0.3</v>
      </c>
      <c r="E62" s="113" t="s">
        <v>127</v>
      </c>
      <c r="F62" s="114">
        <v>73333</v>
      </c>
      <c r="G62" s="115">
        <f t="shared" si="2"/>
        <v>21999.899999999998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</row>
    <row r="63" spans="1:255" s="91" customFormat="1" ht="12" customHeight="1">
      <c r="A63" s="84"/>
      <c r="B63" s="119" t="s">
        <v>117</v>
      </c>
      <c r="C63" s="113" t="s">
        <v>26</v>
      </c>
      <c r="D63" s="113">
        <v>0.25</v>
      </c>
      <c r="E63" s="113" t="s">
        <v>127</v>
      </c>
      <c r="F63" s="114">
        <v>80000</v>
      </c>
      <c r="G63" s="115">
        <f t="shared" si="2"/>
        <v>20000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  <c r="IO63" s="90"/>
      <c r="IP63" s="90"/>
      <c r="IQ63" s="90"/>
      <c r="IR63" s="90"/>
      <c r="IS63" s="90"/>
      <c r="IT63" s="90"/>
      <c r="IU63" s="90"/>
    </row>
    <row r="64" spans="1:255" s="91" customFormat="1" ht="12" customHeight="1">
      <c r="A64" s="84"/>
      <c r="B64" s="119" t="s">
        <v>110</v>
      </c>
      <c r="C64" s="113" t="s">
        <v>26</v>
      </c>
      <c r="D64" s="113">
        <v>2</v>
      </c>
      <c r="E64" s="113" t="s">
        <v>151</v>
      </c>
      <c r="F64" s="114">
        <v>25000</v>
      </c>
      <c r="G64" s="115">
        <f t="shared" si="2"/>
        <v>50000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  <c r="IO64" s="90"/>
      <c r="IP64" s="90"/>
      <c r="IQ64" s="90"/>
      <c r="IR64" s="90"/>
      <c r="IS64" s="90"/>
      <c r="IT64" s="90"/>
      <c r="IU64" s="90"/>
    </row>
    <row r="65" spans="1:255" s="91" customFormat="1" ht="12" customHeight="1">
      <c r="A65" s="84"/>
      <c r="B65" s="119" t="s">
        <v>156</v>
      </c>
      <c r="C65" s="113" t="s">
        <v>26</v>
      </c>
      <c r="D65" s="113">
        <v>140</v>
      </c>
      <c r="E65" s="113" t="s">
        <v>157</v>
      </c>
      <c r="F65" s="114">
        <v>1000</v>
      </c>
      <c r="G65" s="115">
        <f t="shared" si="2"/>
        <v>140000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  <c r="IO65" s="90"/>
      <c r="IP65" s="90"/>
      <c r="IQ65" s="90"/>
      <c r="IR65" s="90"/>
      <c r="IS65" s="90"/>
      <c r="IT65" s="90"/>
      <c r="IU65" s="90"/>
    </row>
    <row r="66" spans="1:255" ht="12" customHeight="1">
      <c r="A66" s="33"/>
      <c r="B66" s="76" t="s">
        <v>28</v>
      </c>
      <c r="C66" s="77"/>
      <c r="D66" s="77"/>
      <c r="E66" s="77"/>
      <c r="F66" s="78"/>
      <c r="G66" s="79">
        <f>SUM(G57:G65)</f>
        <v>567000.31920000003</v>
      </c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 ht="12" customHeight="1">
      <c r="A67" s="33"/>
      <c r="B67" s="14"/>
      <c r="C67" s="15"/>
      <c r="D67" s="15"/>
      <c r="E67" s="15"/>
      <c r="F67" s="16"/>
      <c r="G67" s="16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 ht="12" customHeight="1">
      <c r="A68" s="5"/>
      <c r="B68" s="105" t="s">
        <v>29</v>
      </c>
      <c r="C68" s="106"/>
      <c r="D68" s="107"/>
      <c r="E68" s="107"/>
      <c r="F68" s="108"/>
      <c r="G68" s="109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 ht="24" customHeight="1">
      <c r="A69" s="5"/>
      <c r="B69" s="110" t="s">
        <v>30</v>
      </c>
      <c r="C69" s="111" t="s">
        <v>31</v>
      </c>
      <c r="D69" s="111" t="s">
        <v>32</v>
      </c>
      <c r="E69" s="110" t="s">
        <v>13</v>
      </c>
      <c r="F69" s="111" t="s">
        <v>14</v>
      </c>
      <c r="G69" s="110" t="s">
        <v>15</v>
      </c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 s="91" customFormat="1" ht="12" customHeight="1">
      <c r="A70" s="84"/>
      <c r="B70" s="117" t="s">
        <v>118</v>
      </c>
      <c r="C70" s="113"/>
      <c r="D70" s="113"/>
      <c r="E70" s="113"/>
      <c r="F70" s="114"/>
      <c r="G70" s="115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  <c r="BV70" s="90"/>
      <c r="BW70" s="90"/>
      <c r="BX70" s="90"/>
      <c r="BY70" s="90"/>
      <c r="BZ70" s="90"/>
      <c r="CA70" s="90"/>
      <c r="CB70" s="90"/>
      <c r="CC70" s="90"/>
      <c r="CD70" s="90"/>
      <c r="CE70" s="90"/>
      <c r="CF70" s="90"/>
      <c r="CG70" s="90"/>
      <c r="CH70" s="90"/>
      <c r="CI70" s="90"/>
      <c r="CJ70" s="90"/>
      <c r="CK70" s="90"/>
      <c r="CL70" s="90"/>
      <c r="CM70" s="90"/>
      <c r="CN70" s="90"/>
      <c r="CO70" s="90"/>
      <c r="CP70" s="90"/>
      <c r="CQ70" s="90"/>
      <c r="CR70" s="90"/>
      <c r="CS70" s="90"/>
      <c r="CT70" s="90"/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  <c r="EA70" s="90"/>
      <c r="EB70" s="90"/>
      <c r="EC70" s="90"/>
      <c r="ED70" s="90"/>
      <c r="EE70" s="90"/>
      <c r="EF70" s="90"/>
      <c r="EG70" s="90"/>
      <c r="EH70" s="90"/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0"/>
      <c r="FL70" s="90"/>
      <c r="FM70" s="90"/>
      <c r="FN70" s="90"/>
      <c r="FO70" s="90"/>
      <c r="FP70" s="90"/>
      <c r="FQ70" s="90"/>
      <c r="FR70" s="90"/>
      <c r="FS70" s="90"/>
      <c r="FT70" s="90"/>
      <c r="FU70" s="90"/>
      <c r="FV70" s="90"/>
      <c r="FW70" s="90"/>
      <c r="FX70" s="90"/>
      <c r="FY70" s="90"/>
      <c r="FZ70" s="90"/>
      <c r="GA70" s="90"/>
      <c r="GB70" s="90"/>
      <c r="GC70" s="90"/>
      <c r="GD70" s="90"/>
      <c r="GE70" s="90"/>
      <c r="GF70" s="90"/>
      <c r="GG70" s="90"/>
      <c r="GH70" s="90"/>
      <c r="GI70" s="90"/>
      <c r="GJ70" s="90"/>
      <c r="GK70" s="90"/>
      <c r="GL70" s="90"/>
      <c r="GM70" s="90"/>
      <c r="GN70" s="90"/>
      <c r="GO70" s="90"/>
      <c r="GP70" s="90"/>
      <c r="GQ70" s="90"/>
      <c r="GR70" s="90"/>
      <c r="GS70" s="90"/>
      <c r="GT70" s="90"/>
      <c r="GU70" s="90"/>
      <c r="GV70" s="90"/>
      <c r="GW70" s="90"/>
      <c r="GX70" s="90"/>
      <c r="GY70" s="90"/>
      <c r="GZ70" s="90"/>
      <c r="HA70" s="90"/>
      <c r="HB70" s="90"/>
      <c r="HC70" s="90"/>
      <c r="HD70" s="90"/>
      <c r="HE70" s="90"/>
      <c r="HF70" s="90"/>
      <c r="HG70" s="90"/>
      <c r="HH70" s="90"/>
      <c r="HI70" s="90"/>
      <c r="HJ70" s="90"/>
      <c r="HK70" s="90"/>
      <c r="HL70" s="90"/>
      <c r="HM70" s="90"/>
      <c r="HN70" s="90"/>
      <c r="HO70" s="90"/>
      <c r="HP70" s="90"/>
      <c r="HQ70" s="90"/>
      <c r="HR70" s="90"/>
      <c r="HS70" s="90"/>
      <c r="HT70" s="90"/>
      <c r="HU70" s="90"/>
      <c r="HV70" s="90"/>
      <c r="HW70" s="90"/>
      <c r="HX70" s="90"/>
      <c r="HY70" s="90"/>
      <c r="HZ70" s="90"/>
      <c r="IA70" s="90"/>
      <c r="IB70" s="90"/>
      <c r="IC70" s="90"/>
      <c r="ID70" s="90"/>
      <c r="IE70" s="90"/>
      <c r="IF70" s="90"/>
      <c r="IG70" s="90"/>
      <c r="IH70" s="90"/>
      <c r="II70" s="90"/>
      <c r="IJ70" s="90"/>
      <c r="IK70" s="90"/>
      <c r="IL70" s="90"/>
      <c r="IM70" s="90"/>
      <c r="IN70" s="90"/>
      <c r="IO70" s="90"/>
      <c r="IP70" s="90"/>
      <c r="IQ70" s="90"/>
      <c r="IR70" s="90"/>
      <c r="IS70" s="90"/>
      <c r="IT70" s="90"/>
      <c r="IU70" s="90"/>
    </row>
    <row r="71" spans="1:255" s="91" customFormat="1" ht="12" customHeight="1">
      <c r="A71" s="84"/>
      <c r="B71" s="112" t="s">
        <v>33</v>
      </c>
      <c r="C71" s="113" t="s">
        <v>119</v>
      </c>
      <c r="D71" s="113">
        <v>6</v>
      </c>
      <c r="E71" s="113" t="s">
        <v>81</v>
      </c>
      <c r="F71" s="114">
        <v>110000</v>
      </c>
      <c r="G71" s="115">
        <f>+D71*F71</f>
        <v>660000</v>
      </c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90"/>
      <c r="HS71" s="90"/>
      <c r="HT71" s="90"/>
      <c r="HU71" s="90"/>
      <c r="HV71" s="90"/>
      <c r="HW71" s="90"/>
      <c r="HX71" s="90"/>
      <c r="HY71" s="90"/>
      <c r="HZ71" s="90"/>
      <c r="IA71" s="90"/>
      <c r="IB71" s="90"/>
      <c r="IC71" s="90"/>
      <c r="ID71" s="90"/>
      <c r="IE71" s="90"/>
      <c r="IF71" s="90"/>
      <c r="IG71" s="90"/>
      <c r="IH71" s="90"/>
      <c r="II71" s="90"/>
      <c r="IJ71" s="90"/>
      <c r="IK71" s="90"/>
      <c r="IL71" s="90"/>
      <c r="IM71" s="90"/>
      <c r="IN71" s="90"/>
      <c r="IO71" s="90"/>
      <c r="IP71" s="90"/>
      <c r="IQ71" s="90"/>
      <c r="IR71" s="90"/>
      <c r="IS71" s="90"/>
      <c r="IT71" s="90"/>
      <c r="IU71" s="90"/>
    </row>
    <row r="72" spans="1:255" s="91" customFormat="1" ht="12" customHeight="1">
      <c r="A72" s="84"/>
      <c r="B72" s="117" t="s">
        <v>34</v>
      </c>
      <c r="C72" s="113"/>
      <c r="D72" s="113"/>
      <c r="E72" s="113"/>
      <c r="F72" s="114"/>
      <c r="G72" s="115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90"/>
      <c r="HR72" s="90"/>
      <c r="HS72" s="90"/>
      <c r="HT72" s="90"/>
      <c r="HU72" s="90"/>
      <c r="HV72" s="90"/>
      <c r="HW72" s="90"/>
      <c r="HX72" s="90"/>
      <c r="HY72" s="90"/>
      <c r="HZ72" s="90"/>
      <c r="IA72" s="90"/>
      <c r="IB72" s="90"/>
      <c r="IC72" s="90"/>
      <c r="ID72" s="90"/>
      <c r="IE72" s="90"/>
      <c r="IF72" s="90"/>
      <c r="IG72" s="90"/>
      <c r="IH72" s="90"/>
      <c r="II72" s="90"/>
      <c r="IJ72" s="90"/>
      <c r="IK72" s="90"/>
      <c r="IL72" s="90"/>
      <c r="IM72" s="90"/>
      <c r="IN72" s="90"/>
      <c r="IO72" s="90"/>
      <c r="IP72" s="90"/>
      <c r="IQ72" s="90"/>
      <c r="IR72" s="90"/>
      <c r="IS72" s="90"/>
      <c r="IT72" s="90"/>
      <c r="IU72" s="90"/>
    </row>
    <row r="73" spans="1:255" s="91" customFormat="1" ht="12" customHeight="1">
      <c r="A73" s="84"/>
      <c r="B73" s="112" t="s">
        <v>120</v>
      </c>
      <c r="C73" s="113" t="s">
        <v>35</v>
      </c>
      <c r="D73" s="113">
        <v>400</v>
      </c>
      <c r="E73" s="113" t="s">
        <v>121</v>
      </c>
      <c r="F73" s="114">
        <v>1200</v>
      </c>
      <c r="G73" s="115">
        <f t="shared" ref="G73:G79" si="3">+D73*F73</f>
        <v>480000</v>
      </c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0"/>
      <c r="HR73" s="90"/>
      <c r="HS73" s="90"/>
      <c r="HT73" s="90"/>
      <c r="HU73" s="90"/>
      <c r="HV73" s="90"/>
      <c r="HW73" s="90"/>
      <c r="HX73" s="90"/>
      <c r="HY73" s="90"/>
      <c r="HZ73" s="90"/>
      <c r="IA73" s="90"/>
      <c r="IB73" s="90"/>
      <c r="IC73" s="90"/>
      <c r="ID73" s="90"/>
      <c r="IE73" s="90"/>
      <c r="IF73" s="90"/>
      <c r="IG73" s="90"/>
      <c r="IH73" s="90"/>
      <c r="II73" s="90"/>
      <c r="IJ73" s="90"/>
      <c r="IK73" s="90"/>
      <c r="IL73" s="90"/>
      <c r="IM73" s="90"/>
      <c r="IN73" s="90"/>
      <c r="IO73" s="90"/>
      <c r="IP73" s="90"/>
      <c r="IQ73" s="90"/>
      <c r="IR73" s="90"/>
      <c r="IS73" s="90"/>
      <c r="IT73" s="90"/>
      <c r="IU73" s="90"/>
    </row>
    <row r="74" spans="1:255" s="91" customFormat="1" ht="12" customHeight="1">
      <c r="A74" s="84"/>
      <c r="B74" s="112" t="s">
        <v>122</v>
      </c>
      <c r="C74" s="113" t="s">
        <v>35</v>
      </c>
      <c r="D74" s="113">
        <v>600</v>
      </c>
      <c r="E74" s="113" t="s">
        <v>121</v>
      </c>
      <c r="F74" s="114">
        <v>1920</v>
      </c>
      <c r="G74" s="115">
        <f t="shared" si="3"/>
        <v>1152000</v>
      </c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  <c r="BV74" s="90"/>
      <c r="BW74" s="90"/>
      <c r="BX74" s="90"/>
      <c r="BY74" s="90"/>
      <c r="BZ74" s="90"/>
      <c r="CA74" s="90"/>
      <c r="CB74" s="90"/>
      <c r="CC74" s="90"/>
      <c r="CD74" s="90"/>
      <c r="CE74" s="90"/>
      <c r="CF74" s="90"/>
      <c r="CG74" s="90"/>
      <c r="CH74" s="90"/>
      <c r="CI74" s="90"/>
      <c r="CJ74" s="90"/>
      <c r="CK74" s="90"/>
      <c r="CL74" s="90"/>
      <c r="CM74" s="90"/>
      <c r="CN74" s="90"/>
      <c r="CO74" s="90"/>
      <c r="CP74" s="90"/>
      <c r="CQ74" s="90"/>
      <c r="CR74" s="90"/>
      <c r="CS74" s="90"/>
      <c r="CT74" s="90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90"/>
      <c r="GB74" s="90"/>
      <c r="GC74" s="90"/>
      <c r="GD74" s="90"/>
      <c r="GE74" s="90"/>
      <c r="GF74" s="90"/>
      <c r="GG74" s="90"/>
      <c r="GH74" s="90"/>
      <c r="GI74" s="90"/>
      <c r="GJ74" s="90"/>
      <c r="GK74" s="90"/>
      <c r="GL74" s="90"/>
      <c r="GM74" s="90"/>
      <c r="GN74" s="90"/>
      <c r="GO74" s="90"/>
      <c r="GP74" s="90"/>
      <c r="GQ74" s="90"/>
      <c r="GR74" s="90"/>
      <c r="GS74" s="90"/>
      <c r="GT74" s="90"/>
      <c r="GU74" s="90"/>
      <c r="GV74" s="90"/>
      <c r="GW74" s="90"/>
      <c r="GX74" s="90"/>
      <c r="GY74" s="90"/>
      <c r="GZ74" s="90"/>
      <c r="HA74" s="90"/>
      <c r="HB74" s="90"/>
      <c r="HC74" s="90"/>
      <c r="HD74" s="90"/>
      <c r="HE74" s="90"/>
      <c r="HF74" s="90"/>
      <c r="HG74" s="90"/>
      <c r="HH74" s="90"/>
      <c r="HI74" s="90"/>
      <c r="HJ74" s="90"/>
      <c r="HK74" s="90"/>
      <c r="HL74" s="90"/>
      <c r="HM74" s="90"/>
      <c r="HN74" s="90"/>
      <c r="HO74" s="90"/>
      <c r="HP74" s="90"/>
      <c r="HQ74" s="90"/>
      <c r="HR74" s="90"/>
      <c r="HS74" s="90"/>
      <c r="HT74" s="90"/>
      <c r="HU74" s="90"/>
      <c r="HV74" s="90"/>
      <c r="HW74" s="90"/>
      <c r="HX74" s="90"/>
      <c r="HY74" s="90"/>
      <c r="HZ74" s="90"/>
      <c r="IA74" s="90"/>
      <c r="IB74" s="90"/>
      <c r="IC74" s="90"/>
      <c r="ID74" s="90"/>
      <c r="IE74" s="90"/>
      <c r="IF74" s="90"/>
      <c r="IG74" s="90"/>
      <c r="IH74" s="90"/>
      <c r="II74" s="90"/>
      <c r="IJ74" s="90"/>
      <c r="IK74" s="90"/>
      <c r="IL74" s="90"/>
      <c r="IM74" s="90"/>
      <c r="IN74" s="90"/>
      <c r="IO74" s="90"/>
      <c r="IP74" s="90"/>
      <c r="IQ74" s="90"/>
      <c r="IR74" s="90"/>
      <c r="IS74" s="90"/>
      <c r="IT74" s="90"/>
      <c r="IU74" s="90"/>
    </row>
    <row r="75" spans="1:255" s="91" customFormat="1" ht="12" customHeight="1">
      <c r="A75" s="84"/>
      <c r="B75" s="112" t="s">
        <v>123</v>
      </c>
      <c r="C75" s="113" t="s">
        <v>35</v>
      </c>
      <c r="D75" s="113">
        <v>300</v>
      </c>
      <c r="E75" s="113" t="s">
        <v>89</v>
      </c>
      <c r="F75" s="114">
        <v>1000</v>
      </c>
      <c r="G75" s="115">
        <f t="shared" si="3"/>
        <v>300000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  <c r="BV75" s="90"/>
      <c r="BW75" s="90"/>
      <c r="BX75" s="90"/>
      <c r="BY75" s="90"/>
      <c r="BZ75" s="90"/>
      <c r="CA75" s="90"/>
      <c r="CB75" s="90"/>
      <c r="CC75" s="90"/>
      <c r="CD75" s="90"/>
      <c r="CE75" s="90"/>
      <c r="CF75" s="90"/>
      <c r="CG75" s="90"/>
      <c r="CH75" s="90"/>
      <c r="CI75" s="90"/>
      <c r="CJ75" s="90"/>
      <c r="CK75" s="90"/>
      <c r="CL75" s="90"/>
      <c r="CM75" s="90"/>
      <c r="CN75" s="90"/>
      <c r="CO75" s="90"/>
      <c r="CP75" s="90"/>
      <c r="CQ75" s="90"/>
      <c r="CR75" s="90"/>
      <c r="CS75" s="90"/>
      <c r="CT75" s="90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90"/>
      <c r="GB75" s="90"/>
      <c r="GC75" s="90"/>
      <c r="GD75" s="90"/>
      <c r="GE75" s="90"/>
      <c r="GF75" s="90"/>
      <c r="GG75" s="90"/>
      <c r="GH75" s="90"/>
      <c r="GI75" s="90"/>
      <c r="GJ75" s="90"/>
      <c r="GK75" s="90"/>
      <c r="GL75" s="90"/>
      <c r="GM75" s="90"/>
      <c r="GN75" s="90"/>
      <c r="GO75" s="90"/>
      <c r="GP75" s="90"/>
      <c r="GQ75" s="90"/>
      <c r="GR75" s="90"/>
      <c r="GS75" s="90"/>
      <c r="GT75" s="90"/>
      <c r="GU75" s="90"/>
      <c r="GV75" s="90"/>
      <c r="GW75" s="90"/>
      <c r="GX75" s="90"/>
      <c r="GY75" s="90"/>
      <c r="GZ75" s="90"/>
      <c r="HA75" s="90"/>
      <c r="HB75" s="90"/>
      <c r="HC75" s="90"/>
      <c r="HD75" s="90"/>
      <c r="HE75" s="90"/>
      <c r="HF75" s="90"/>
      <c r="HG75" s="90"/>
      <c r="HH75" s="90"/>
      <c r="HI75" s="90"/>
      <c r="HJ75" s="90"/>
      <c r="HK75" s="90"/>
      <c r="HL75" s="90"/>
      <c r="HM75" s="90"/>
      <c r="HN75" s="90"/>
      <c r="HO75" s="90"/>
      <c r="HP75" s="90"/>
      <c r="HQ75" s="90"/>
      <c r="HR75" s="90"/>
      <c r="HS75" s="90"/>
      <c r="HT75" s="90"/>
      <c r="HU75" s="90"/>
      <c r="HV75" s="90"/>
      <c r="HW75" s="90"/>
      <c r="HX75" s="90"/>
      <c r="HY75" s="90"/>
      <c r="HZ75" s="90"/>
      <c r="IA75" s="90"/>
      <c r="IB75" s="90"/>
      <c r="IC75" s="90"/>
      <c r="ID75" s="90"/>
      <c r="IE75" s="90"/>
      <c r="IF75" s="90"/>
      <c r="IG75" s="90"/>
      <c r="IH75" s="90"/>
      <c r="II75" s="90"/>
      <c r="IJ75" s="90"/>
      <c r="IK75" s="90"/>
      <c r="IL75" s="90"/>
      <c r="IM75" s="90"/>
      <c r="IN75" s="90"/>
      <c r="IO75" s="90"/>
      <c r="IP75" s="90"/>
      <c r="IQ75" s="90"/>
      <c r="IR75" s="90"/>
      <c r="IS75" s="90"/>
      <c r="IT75" s="90"/>
      <c r="IU75" s="90"/>
    </row>
    <row r="76" spans="1:255" s="91" customFormat="1" ht="12" customHeight="1">
      <c r="A76" s="84"/>
      <c r="B76" s="112" t="s">
        <v>124</v>
      </c>
      <c r="C76" s="113" t="s">
        <v>35</v>
      </c>
      <c r="D76" s="113">
        <v>200</v>
      </c>
      <c r="E76" s="113" t="s">
        <v>121</v>
      </c>
      <c r="F76" s="114">
        <v>1920</v>
      </c>
      <c r="G76" s="115">
        <f t="shared" si="3"/>
        <v>384000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  <c r="BV76" s="90"/>
      <c r="BW76" s="90"/>
      <c r="BX76" s="90"/>
      <c r="BY76" s="90"/>
      <c r="BZ76" s="90"/>
      <c r="CA76" s="90"/>
      <c r="CB76" s="90"/>
      <c r="CC76" s="90"/>
      <c r="CD76" s="90"/>
      <c r="CE76" s="90"/>
      <c r="CF76" s="90"/>
      <c r="CG76" s="90"/>
      <c r="CH76" s="90"/>
      <c r="CI76" s="90"/>
      <c r="CJ76" s="90"/>
      <c r="CK76" s="90"/>
      <c r="CL76" s="90"/>
      <c r="CM76" s="90"/>
      <c r="CN76" s="90"/>
      <c r="CO76" s="90"/>
      <c r="CP76" s="90"/>
      <c r="CQ76" s="90"/>
      <c r="CR76" s="90"/>
      <c r="CS76" s="90"/>
      <c r="CT76" s="90"/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  <c r="EA76" s="90"/>
      <c r="EB76" s="90"/>
      <c r="EC76" s="90"/>
      <c r="ED76" s="90"/>
      <c r="EE76" s="90"/>
      <c r="EF76" s="90"/>
      <c r="EG76" s="90"/>
      <c r="EH76" s="90"/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0"/>
      <c r="FL76" s="90"/>
      <c r="FM76" s="90"/>
      <c r="FN76" s="90"/>
      <c r="FO76" s="90"/>
      <c r="FP76" s="90"/>
      <c r="FQ76" s="90"/>
      <c r="FR76" s="90"/>
      <c r="FS76" s="90"/>
      <c r="FT76" s="90"/>
      <c r="FU76" s="90"/>
      <c r="FV76" s="90"/>
      <c r="FW76" s="90"/>
      <c r="FX76" s="90"/>
      <c r="FY76" s="90"/>
      <c r="FZ76" s="90"/>
      <c r="GA76" s="90"/>
      <c r="GB76" s="90"/>
      <c r="GC76" s="90"/>
      <c r="GD76" s="90"/>
      <c r="GE76" s="90"/>
      <c r="GF76" s="90"/>
      <c r="GG76" s="90"/>
      <c r="GH76" s="90"/>
      <c r="GI76" s="90"/>
      <c r="GJ76" s="90"/>
      <c r="GK76" s="90"/>
      <c r="GL76" s="90"/>
      <c r="GM76" s="90"/>
      <c r="GN76" s="90"/>
      <c r="GO76" s="90"/>
      <c r="GP76" s="90"/>
      <c r="GQ76" s="90"/>
      <c r="GR76" s="90"/>
      <c r="GS76" s="90"/>
      <c r="GT76" s="90"/>
      <c r="GU76" s="90"/>
      <c r="GV76" s="90"/>
      <c r="GW76" s="90"/>
      <c r="GX76" s="90"/>
      <c r="GY76" s="90"/>
      <c r="GZ76" s="90"/>
      <c r="HA76" s="90"/>
      <c r="HB76" s="90"/>
      <c r="HC76" s="90"/>
      <c r="HD76" s="90"/>
      <c r="HE76" s="90"/>
      <c r="HF76" s="90"/>
      <c r="HG76" s="90"/>
      <c r="HH76" s="90"/>
      <c r="HI76" s="90"/>
      <c r="HJ76" s="90"/>
      <c r="HK76" s="90"/>
      <c r="HL76" s="90"/>
      <c r="HM76" s="90"/>
      <c r="HN76" s="90"/>
      <c r="HO76" s="90"/>
      <c r="HP76" s="90"/>
      <c r="HQ76" s="90"/>
      <c r="HR76" s="90"/>
      <c r="HS76" s="90"/>
      <c r="HT76" s="90"/>
      <c r="HU76" s="90"/>
      <c r="HV76" s="90"/>
      <c r="HW76" s="90"/>
      <c r="HX76" s="90"/>
      <c r="HY76" s="90"/>
      <c r="HZ76" s="90"/>
      <c r="IA76" s="90"/>
      <c r="IB76" s="90"/>
      <c r="IC76" s="90"/>
      <c r="ID76" s="90"/>
      <c r="IE76" s="90"/>
      <c r="IF76" s="90"/>
      <c r="IG76" s="90"/>
      <c r="IH76" s="90"/>
      <c r="II76" s="90"/>
      <c r="IJ76" s="90"/>
      <c r="IK76" s="90"/>
      <c r="IL76" s="90"/>
      <c r="IM76" s="90"/>
      <c r="IN76" s="90"/>
      <c r="IO76" s="90"/>
      <c r="IP76" s="90"/>
      <c r="IQ76" s="90"/>
      <c r="IR76" s="90"/>
      <c r="IS76" s="90"/>
      <c r="IT76" s="90"/>
      <c r="IU76" s="90"/>
    </row>
    <row r="77" spans="1:255" s="91" customFormat="1" ht="12" customHeight="1">
      <c r="A77" s="84"/>
      <c r="B77" s="112" t="s">
        <v>125</v>
      </c>
      <c r="C77" s="113" t="s">
        <v>126</v>
      </c>
      <c r="D77" s="113">
        <v>1</v>
      </c>
      <c r="E77" s="113" t="s">
        <v>127</v>
      </c>
      <c r="F77" s="114">
        <v>17656</v>
      </c>
      <c r="G77" s="115">
        <f t="shared" si="3"/>
        <v>17656</v>
      </c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  <c r="BV77" s="90"/>
      <c r="BW77" s="90"/>
      <c r="BX77" s="90"/>
      <c r="BY77" s="90"/>
      <c r="BZ77" s="90"/>
      <c r="CA77" s="90"/>
      <c r="CB77" s="90"/>
      <c r="CC77" s="90"/>
      <c r="CD77" s="90"/>
      <c r="CE77" s="90"/>
      <c r="CF77" s="90"/>
      <c r="CG77" s="90"/>
      <c r="CH77" s="90"/>
      <c r="CI77" s="90"/>
      <c r="CJ77" s="90"/>
      <c r="CK77" s="90"/>
      <c r="CL77" s="90"/>
      <c r="CM77" s="90"/>
      <c r="CN77" s="90"/>
      <c r="CO77" s="90"/>
      <c r="CP77" s="90"/>
      <c r="CQ77" s="90"/>
      <c r="CR77" s="90"/>
      <c r="CS77" s="90"/>
      <c r="CT77" s="90"/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  <c r="EA77" s="90"/>
      <c r="EB77" s="90"/>
      <c r="EC77" s="90"/>
      <c r="ED77" s="90"/>
      <c r="EE77" s="90"/>
      <c r="EF77" s="90"/>
      <c r="EG77" s="90"/>
      <c r="EH77" s="90"/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0"/>
      <c r="FL77" s="90"/>
      <c r="FM77" s="90"/>
      <c r="FN77" s="90"/>
      <c r="FO77" s="90"/>
      <c r="FP77" s="90"/>
      <c r="FQ77" s="90"/>
      <c r="FR77" s="90"/>
      <c r="FS77" s="90"/>
      <c r="FT77" s="90"/>
      <c r="FU77" s="90"/>
      <c r="FV77" s="90"/>
      <c r="FW77" s="90"/>
      <c r="FX77" s="90"/>
      <c r="FY77" s="90"/>
      <c r="FZ77" s="90"/>
      <c r="GA77" s="90"/>
      <c r="GB77" s="90"/>
      <c r="GC77" s="90"/>
      <c r="GD77" s="90"/>
      <c r="GE77" s="90"/>
      <c r="GF77" s="90"/>
      <c r="GG77" s="90"/>
      <c r="GH77" s="90"/>
      <c r="GI77" s="90"/>
      <c r="GJ77" s="90"/>
      <c r="GK77" s="90"/>
      <c r="GL77" s="90"/>
      <c r="GM77" s="90"/>
      <c r="GN77" s="90"/>
      <c r="GO77" s="90"/>
      <c r="GP77" s="90"/>
      <c r="GQ77" s="90"/>
      <c r="GR77" s="90"/>
      <c r="GS77" s="90"/>
      <c r="GT77" s="90"/>
      <c r="GU77" s="90"/>
      <c r="GV77" s="90"/>
      <c r="GW77" s="90"/>
      <c r="GX77" s="90"/>
      <c r="GY77" s="90"/>
      <c r="GZ77" s="90"/>
      <c r="HA77" s="90"/>
      <c r="HB77" s="90"/>
      <c r="HC77" s="90"/>
      <c r="HD77" s="90"/>
      <c r="HE77" s="90"/>
      <c r="HF77" s="90"/>
      <c r="HG77" s="90"/>
      <c r="HH77" s="90"/>
      <c r="HI77" s="90"/>
      <c r="HJ77" s="90"/>
      <c r="HK77" s="90"/>
      <c r="HL77" s="90"/>
      <c r="HM77" s="90"/>
      <c r="HN77" s="90"/>
      <c r="HO77" s="90"/>
      <c r="HP77" s="90"/>
      <c r="HQ77" s="90"/>
      <c r="HR77" s="90"/>
      <c r="HS77" s="90"/>
      <c r="HT77" s="90"/>
      <c r="HU77" s="90"/>
      <c r="HV77" s="90"/>
      <c r="HW77" s="90"/>
      <c r="HX77" s="90"/>
      <c r="HY77" s="90"/>
      <c r="HZ77" s="90"/>
      <c r="IA77" s="90"/>
      <c r="IB77" s="90"/>
      <c r="IC77" s="90"/>
      <c r="ID77" s="90"/>
      <c r="IE77" s="90"/>
      <c r="IF77" s="90"/>
      <c r="IG77" s="90"/>
      <c r="IH77" s="90"/>
      <c r="II77" s="90"/>
      <c r="IJ77" s="90"/>
      <c r="IK77" s="90"/>
      <c r="IL77" s="90"/>
      <c r="IM77" s="90"/>
      <c r="IN77" s="90"/>
      <c r="IO77" s="90"/>
      <c r="IP77" s="90"/>
      <c r="IQ77" s="90"/>
      <c r="IR77" s="90"/>
      <c r="IS77" s="90"/>
      <c r="IT77" s="90"/>
      <c r="IU77" s="90"/>
    </row>
    <row r="78" spans="1:255" s="91" customFormat="1" ht="12" customHeight="1">
      <c r="A78" s="84"/>
      <c r="B78" s="112" t="s">
        <v>128</v>
      </c>
      <c r="C78" s="113" t="s">
        <v>126</v>
      </c>
      <c r="D78" s="113">
        <v>5</v>
      </c>
      <c r="E78" s="113" t="s">
        <v>129</v>
      </c>
      <c r="F78" s="114">
        <v>22000</v>
      </c>
      <c r="G78" s="115">
        <f t="shared" si="3"/>
        <v>110000</v>
      </c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  <c r="BV78" s="90"/>
      <c r="BW78" s="90"/>
      <c r="BX78" s="90"/>
      <c r="BY78" s="90"/>
      <c r="BZ78" s="90"/>
      <c r="CA78" s="90"/>
      <c r="CB78" s="90"/>
      <c r="CC78" s="90"/>
      <c r="CD78" s="90"/>
      <c r="CE78" s="90"/>
      <c r="CF78" s="90"/>
      <c r="CG78" s="90"/>
      <c r="CH78" s="90"/>
      <c r="CI78" s="90"/>
      <c r="CJ78" s="90"/>
      <c r="CK78" s="90"/>
      <c r="CL78" s="90"/>
      <c r="CM78" s="90"/>
      <c r="CN78" s="90"/>
      <c r="CO78" s="90"/>
      <c r="CP78" s="90"/>
      <c r="CQ78" s="90"/>
      <c r="CR78" s="90"/>
      <c r="CS78" s="90"/>
      <c r="CT78" s="90"/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  <c r="EA78" s="90"/>
      <c r="EB78" s="90"/>
      <c r="EC78" s="90"/>
      <c r="ED78" s="90"/>
      <c r="EE78" s="90"/>
      <c r="EF78" s="90"/>
      <c r="EG78" s="90"/>
      <c r="EH78" s="90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0"/>
      <c r="FL78" s="90"/>
      <c r="FM78" s="90"/>
      <c r="FN78" s="90"/>
      <c r="FO78" s="90"/>
      <c r="FP78" s="90"/>
      <c r="FQ78" s="90"/>
      <c r="FR78" s="90"/>
      <c r="FS78" s="90"/>
      <c r="FT78" s="90"/>
      <c r="FU78" s="90"/>
      <c r="FV78" s="90"/>
      <c r="FW78" s="90"/>
      <c r="FX78" s="90"/>
      <c r="FY78" s="90"/>
      <c r="FZ78" s="90"/>
      <c r="GA78" s="90"/>
      <c r="GB78" s="90"/>
      <c r="GC78" s="90"/>
      <c r="GD78" s="90"/>
      <c r="GE78" s="90"/>
      <c r="GF78" s="90"/>
      <c r="GG78" s="90"/>
      <c r="GH78" s="90"/>
      <c r="GI78" s="90"/>
      <c r="GJ78" s="90"/>
      <c r="GK78" s="90"/>
      <c r="GL78" s="90"/>
      <c r="GM78" s="90"/>
      <c r="GN78" s="90"/>
      <c r="GO78" s="90"/>
      <c r="GP78" s="90"/>
      <c r="GQ78" s="90"/>
      <c r="GR78" s="90"/>
      <c r="GS78" s="90"/>
      <c r="GT78" s="90"/>
      <c r="GU78" s="90"/>
      <c r="GV78" s="90"/>
      <c r="GW78" s="90"/>
      <c r="GX78" s="90"/>
      <c r="GY78" s="90"/>
      <c r="GZ78" s="90"/>
      <c r="HA78" s="90"/>
      <c r="HB78" s="90"/>
      <c r="HC78" s="90"/>
      <c r="HD78" s="90"/>
      <c r="HE78" s="90"/>
      <c r="HF78" s="90"/>
      <c r="HG78" s="90"/>
      <c r="HH78" s="90"/>
      <c r="HI78" s="90"/>
      <c r="HJ78" s="90"/>
      <c r="HK78" s="90"/>
      <c r="HL78" s="90"/>
      <c r="HM78" s="90"/>
      <c r="HN78" s="90"/>
      <c r="HO78" s="90"/>
      <c r="HP78" s="90"/>
      <c r="HQ78" s="90"/>
      <c r="HR78" s="90"/>
      <c r="HS78" s="90"/>
      <c r="HT78" s="90"/>
      <c r="HU78" s="90"/>
      <c r="HV78" s="90"/>
      <c r="HW78" s="90"/>
      <c r="HX78" s="90"/>
      <c r="HY78" s="90"/>
      <c r="HZ78" s="90"/>
      <c r="IA78" s="90"/>
      <c r="IB78" s="90"/>
      <c r="IC78" s="90"/>
      <c r="ID78" s="90"/>
      <c r="IE78" s="90"/>
      <c r="IF78" s="90"/>
      <c r="IG78" s="90"/>
      <c r="IH78" s="90"/>
      <c r="II78" s="90"/>
      <c r="IJ78" s="90"/>
      <c r="IK78" s="90"/>
      <c r="IL78" s="90"/>
      <c r="IM78" s="90"/>
      <c r="IN78" s="90"/>
      <c r="IO78" s="90"/>
      <c r="IP78" s="90"/>
      <c r="IQ78" s="90"/>
      <c r="IR78" s="90"/>
      <c r="IS78" s="90"/>
      <c r="IT78" s="90"/>
      <c r="IU78" s="90"/>
    </row>
    <row r="79" spans="1:255" s="91" customFormat="1" ht="12" customHeight="1">
      <c r="A79" s="84"/>
      <c r="B79" s="112" t="s">
        <v>130</v>
      </c>
      <c r="C79" s="113" t="s">
        <v>126</v>
      </c>
      <c r="D79" s="113">
        <v>5</v>
      </c>
      <c r="E79" s="113" t="s">
        <v>129</v>
      </c>
      <c r="F79" s="114">
        <v>13550</v>
      </c>
      <c r="G79" s="115">
        <f t="shared" si="3"/>
        <v>67750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90"/>
      <c r="HR79" s="90"/>
      <c r="HS79" s="90"/>
      <c r="HT79" s="90"/>
      <c r="HU79" s="90"/>
      <c r="HV79" s="90"/>
      <c r="HW79" s="90"/>
      <c r="HX79" s="90"/>
      <c r="HY79" s="90"/>
      <c r="HZ79" s="90"/>
      <c r="IA79" s="90"/>
      <c r="IB79" s="90"/>
      <c r="IC79" s="90"/>
      <c r="ID79" s="90"/>
      <c r="IE79" s="90"/>
      <c r="IF79" s="90"/>
      <c r="IG79" s="90"/>
      <c r="IH79" s="90"/>
      <c r="II79" s="90"/>
      <c r="IJ79" s="90"/>
      <c r="IK79" s="90"/>
      <c r="IL79" s="90"/>
      <c r="IM79" s="90"/>
      <c r="IN79" s="90"/>
      <c r="IO79" s="90"/>
      <c r="IP79" s="90"/>
      <c r="IQ79" s="90"/>
      <c r="IR79" s="90"/>
      <c r="IS79" s="90"/>
      <c r="IT79" s="90"/>
      <c r="IU79" s="90"/>
    </row>
    <row r="80" spans="1:255" s="91" customFormat="1" ht="12" customHeight="1">
      <c r="A80" s="84"/>
      <c r="B80" s="117" t="s">
        <v>131</v>
      </c>
      <c r="C80" s="113"/>
      <c r="D80" s="113"/>
      <c r="E80" s="113"/>
      <c r="F80" s="114"/>
      <c r="G80" s="115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  <c r="BV80" s="90"/>
      <c r="BW80" s="90"/>
      <c r="BX80" s="90"/>
      <c r="BY80" s="90"/>
      <c r="BZ80" s="90"/>
      <c r="CA80" s="90"/>
      <c r="CB80" s="90"/>
      <c r="CC80" s="90"/>
      <c r="CD80" s="90"/>
      <c r="CE80" s="90"/>
      <c r="CF80" s="90"/>
      <c r="CG80" s="90"/>
      <c r="CH80" s="90"/>
      <c r="CI80" s="90"/>
      <c r="CJ80" s="90"/>
      <c r="CK80" s="90"/>
      <c r="CL80" s="90"/>
      <c r="CM80" s="90"/>
      <c r="CN80" s="90"/>
      <c r="CO80" s="90"/>
      <c r="CP80" s="90"/>
      <c r="CQ80" s="90"/>
      <c r="CR80" s="90"/>
      <c r="CS80" s="90"/>
      <c r="CT80" s="90"/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  <c r="EA80" s="90"/>
      <c r="EB80" s="90"/>
      <c r="EC80" s="90"/>
      <c r="ED80" s="90"/>
      <c r="EE80" s="90"/>
      <c r="EF80" s="90"/>
      <c r="EG80" s="90"/>
      <c r="EH80" s="90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0"/>
      <c r="FL80" s="90"/>
      <c r="FM80" s="90"/>
      <c r="FN80" s="90"/>
      <c r="FO80" s="90"/>
      <c r="FP80" s="90"/>
      <c r="FQ80" s="90"/>
      <c r="FR80" s="90"/>
      <c r="FS80" s="90"/>
      <c r="FT80" s="90"/>
      <c r="FU80" s="90"/>
      <c r="FV80" s="90"/>
      <c r="FW80" s="90"/>
      <c r="FX80" s="90"/>
      <c r="FY80" s="90"/>
      <c r="FZ80" s="90"/>
      <c r="GA80" s="90"/>
      <c r="GB80" s="90"/>
      <c r="GC80" s="90"/>
      <c r="GD80" s="90"/>
      <c r="GE80" s="90"/>
      <c r="GF80" s="90"/>
      <c r="GG80" s="90"/>
      <c r="GH80" s="90"/>
      <c r="GI80" s="90"/>
      <c r="GJ80" s="90"/>
      <c r="GK80" s="90"/>
      <c r="GL80" s="90"/>
      <c r="GM80" s="90"/>
      <c r="GN80" s="90"/>
      <c r="GO80" s="90"/>
      <c r="GP80" s="90"/>
      <c r="GQ80" s="90"/>
      <c r="GR80" s="90"/>
      <c r="GS80" s="90"/>
      <c r="GT80" s="90"/>
      <c r="GU80" s="90"/>
      <c r="GV80" s="90"/>
      <c r="GW80" s="90"/>
      <c r="GX80" s="90"/>
      <c r="GY80" s="90"/>
      <c r="GZ80" s="90"/>
      <c r="HA80" s="90"/>
      <c r="HB80" s="90"/>
      <c r="HC80" s="90"/>
      <c r="HD80" s="90"/>
      <c r="HE80" s="90"/>
      <c r="HF80" s="90"/>
      <c r="HG80" s="90"/>
      <c r="HH80" s="90"/>
      <c r="HI80" s="90"/>
      <c r="HJ80" s="90"/>
      <c r="HK80" s="90"/>
      <c r="HL80" s="90"/>
      <c r="HM80" s="90"/>
      <c r="HN80" s="90"/>
      <c r="HO80" s="90"/>
      <c r="HP80" s="90"/>
      <c r="HQ80" s="90"/>
      <c r="HR80" s="90"/>
      <c r="HS80" s="90"/>
      <c r="HT80" s="90"/>
      <c r="HU80" s="90"/>
      <c r="HV80" s="90"/>
      <c r="HW80" s="90"/>
      <c r="HX80" s="90"/>
      <c r="HY80" s="90"/>
      <c r="HZ80" s="90"/>
      <c r="IA80" s="90"/>
      <c r="IB80" s="90"/>
      <c r="IC80" s="90"/>
      <c r="ID80" s="90"/>
      <c r="IE80" s="90"/>
      <c r="IF80" s="90"/>
      <c r="IG80" s="90"/>
      <c r="IH80" s="90"/>
      <c r="II80" s="90"/>
      <c r="IJ80" s="90"/>
      <c r="IK80" s="90"/>
      <c r="IL80" s="90"/>
      <c r="IM80" s="90"/>
      <c r="IN80" s="90"/>
      <c r="IO80" s="90"/>
      <c r="IP80" s="90"/>
      <c r="IQ80" s="90"/>
      <c r="IR80" s="90"/>
      <c r="IS80" s="90"/>
      <c r="IT80" s="90"/>
      <c r="IU80" s="90"/>
    </row>
    <row r="81" spans="1:255" s="91" customFormat="1" ht="12" customHeight="1">
      <c r="A81" s="84"/>
      <c r="B81" s="112" t="s">
        <v>132</v>
      </c>
      <c r="C81" s="113" t="s">
        <v>126</v>
      </c>
      <c r="D81" s="113">
        <v>0.2</v>
      </c>
      <c r="E81" s="113" t="s">
        <v>85</v>
      </c>
      <c r="F81" s="114">
        <v>67050</v>
      </c>
      <c r="G81" s="115">
        <f>+D81*F81</f>
        <v>13410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90"/>
      <c r="HS81" s="90"/>
      <c r="HT81" s="90"/>
      <c r="HU81" s="90"/>
      <c r="HV81" s="90"/>
      <c r="HW81" s="90"/>
      <c r="HX81" s="90"/>
      <c r="HY81" s="90"/>
      <c r="HZ81" s="90"/>
      <c r="IA81" s="90"/>
      <c r="IB81" s="90"/>
      <c r="IC81" s="90"/>
      <c r="ID81" s="90"/>
      <c r="IE81" s="90"/>
      <c r="IF81" s="90"/>
      <c r="IG81" s="90"/>
      <c r="IH81" s="90"/>
      <c r="II81" s="90"/>
      <c r="IJ81" s="90"/>
      <c r="IK81" s="90"/>
      <c r="IL81" s="90"/>
      <c r="IM81" s="90"/>
      <c r="IN81" s="90"/>
      <c r="IO81" s="90"/>
      <c r="IP81" s="90"/>
      <c r="IQ81" s="90"/>
      <c r="IR81" s="90"/>
      <c r="IS81" s="90"/>
      <c r="IT81" s="90"/>
      <c r="IU81" s="90"/>
    </row>
    <row r="82" spans="1:255" s="91" customFormat="1" ht="12" customHeight="1">
      <c r="A82" s="84"/>
      <c r="B82" s="112" t="s">
        <v>133</v>
      </c>
      <c r="C82" s="113" t="s">
        <v>35</v>
      </c>
      <c r="D82" s="113">
        <v>0.2</v>
      </c>
      <c r="E82" s="113" t="s">
        <v>85</v>
      </c>
      <c r="F82" s="114">
        <v>252680</v>
      </c>
      <c r="G82" s="115">
        <f>+D82*F82</f>
        <v>50536</v>
      </c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</row>
    <row r="83" spans="1:255" s="91" customFormat="1" ht="12" customHeight="1">
      <c r="A83" s="84"/>
      <c r="B83" s="112" t="s">
        <v>134</v>
      </c>
      <c r="C83" s="113" t="s">
        <v>126</v>
      </c>
      <c r="D83" s="113">
        <v>2</v>
      </c>
      <c r="E83" s="113" t="s">
        <v>95</v>
      </c>
      <c r="F83" s="114">
        <v>16080</v>
      </c>
      <c r="G83" s="115">
        <f>+D83*F83</f>
        <v>32160</v>
      </c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90"/>
      <c r="HR83" s="90"/>
      <c r="HS83" s="90"/>
      <c r="HT83" s="90"/>
      <c r="HU83" s="90"/>
      <c r="HV83" s="90"/>
      <c r="HW83" s="90"/>
      <c r="HX83" s="90"/>
      <c r="HY83" s="90"/>
      <c r="HZ83" s="90"/>
      <c r="IA83" s="90"/>
      <c r="IB83" s="90"/>
      <c r="IC83" s="90"/>
      <c r="ID83" s="90"/>
      <c r="IE83" s="90"/>
      <c r="IF83" s="90"/>
      <c r="IG83" s="90"/>
      <c r="IH83" s="90"/>
      <c r="II83" s="90"/>
      <c r="IJ83" s="90"/>
      <c r="IK83" s="90"/>
      <c r="IL83" s="90"/>
      <c r="IM83" s="90"/>
      <c r="IN83" s="90"/>
      <c r="IO83" s="90"/>
      <c r="IP83" s="90"/>
      <c r="IQ83" s="90"/>
      <c r="IR83" s="90"/>
      <c r="IS83" s="90"/>
      <c r="IT83" s="90"/>
      <c r="IU83" s="90"/>
    </row>
    <row r="84" spans="1:255" s="91" customFormat="1" ht="12" customHeight="1">
      <c r="A84" s="84"/>
      <c r="B84" s="112" t="s">
        <v>135</v>
      </c>
      <c r="C84" s="113" t="s">
        <v>126</v>
      </c>
      <c r="D84" s="113">
        <v>4</v>
      </c>
      <c r="E84" s="113" t="s">
        <v>136</v>
      </c>
      <c r="F84" s="114">
        <v>45590</v>
      </c>
      <c r="G84" s="115">
        <f>+D84*F84</f>
        <v>182360</v>
      </c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90"/>
      <c r="HR84" s="90"/>
      <c r="HS84" s="90"/>
      <c r="HT84" s="90"/>
      <c r="HU84" s="90"/>
      <c r="HV84" s="90"/>
      <c r="HW84" s="90"/>
      <c r="HX84" s="90"/>
      <c r="HY84" s="90"/>
      <c r="HZ84" s="90"/>
      <c r="IA84" s="90"/>
      <c r="IB84" s="90"/>
      <c r="IC84" s="90"/>
      <c r="ID84" s="90"/>
      <c r="IE84" s="90"/>
      <c r="IF84" s="90"/>
      <c r="IG84" s="90"/>
      <c r="IH84" s="90"/>
      <c r="II84" s="90"/>
      <c r="IJ84" s="90"/>
      <c r="IK84" s="90"/>
      <c r="IL84" s="90"/>
      <c r="IM84" s="90"/>
      <c r="IN84" s="90"/>
      <c r="IO84" s="90"/>
      <c r="IP84" s="90"/>
      <c r="IQ84" s="90"/>
      <c r="IR84" s="90"/>
      <c r="IS84" s="90"/>
      <c r="IT84" s="90"/>
      <c r="IU84" s="90"/>
    </row>
    <row r="85" spans="1:255" s="91" customFormat="1" ht="12" customHeight="1">
      <c r="A85" s="84"/>
      <c r="B85" s="112" t="s">
        <v>137</v>
      </c>
      <c r="C85" s="113" t="s">
        <v>35</v>
      </c>
      <c r="D85" s="113">
        <v>2.5</v>
      </c>
      <c r="E85" s="113" t="s">
        <v>136</v>
      </c>
      <c r="F85" s="114">
        <v>35550</v>
      </c>
      <c r="G85" s="115">
        <f>+D85*F85</f>
        <v>88875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0"/>
      <c r="CL85" s="90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0"/>
      <c r="ED85" s="90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0"/>
      <c r="EZ85" s="90"/>
      <c r="FA85" s="90"/>
      <c r="FB85" s="90"/>
      <c r="FC85" s="90"/>
      <c r="FD85" s="90"/>
      <c r="FE85" s="90"/>
      <c r="FF85" s="90"/>
      <c r="FG85" s="90"/>
      <c r="FH85" s="90"/>
      <c r="FI85" s="90"/>
      <c r="FJ85" s="90"/>
      <c r="FK85" s="90"/>
      <c r="FL85" s="90"/>
      <c r="FM85" s="90"/>
      <c r="FN85" s="90"/>
      <c r="FO85" s="90"/>
      <c r="FP85" s="90"/>
      <c r="FQ85" s="90"/>
      <c r="FR85" s="90"/>
      <c r="FS85" s="90"/>
      <c r="FT85" s="90"/>
      <c r="FU85" s="90"/>
      <c r="FV85" s="90"/>
      <c r="FW85" s="90"/>
      <c r="FX85" s="90"/>
      <c r="FY85" s="90"/>
      <c r="FZ85" s="90"/>
      <c r="GA85" s="90"/>
      <c r="GB85" s="90"/>
      <c r="GC85" s="90"/>
      <c r="GD85" s="90"/>
      <c r="GE85" s="90"/>
      <c r="GF85" s="90"/>
      <c r="GG85" s="90"/>
      <c r="GH85" s="90"/>
      <c r="GI85" s="90"/>
      <c r="GJ85" s="90"/>
      <c r="GK85" s="90"/>
      <c r="GL85" s="90"/>
      <c r="GM85" s="90"/>
      <c r="GN85" s="90"/>
      <c r="GO85" s="90"/>
      <c r="GP85" s="90"/>
      <c r="GQ85" s="90"/>
      <c r="GR85" s="90"/>
      <c r="GS85" s="90"/>
      <c r="GT85" s="90"/>
      <c r="GU85" s="90"/>
      <c r="GV85" s="90"/>
      <c r="GW85" s="90"/>
      <c r="GX85" s="90"/>
      <c r="GY85" s="90"/>
      <c r="GZ85" s="90"/>
      <c r="HA85" s="90"/>
      <c r="HB85" s="90"/>
      <c r="HC85" s="90"/>
      <c r="HD85" s="90"/>
      <c r="HE85" s="90"/>
      <c r="HF85" s="90"/>
      <c r="HG85" s="90"/>
      <c r="HH85" s="90"/>
      <c r="HI85" s="90"/>
      <c r="HJ85" s="90"/>
      <c r="HK85" s="90"/>
      <c r="HL85" s="90"/>
      <c r="HM85" s="90"/>
      <c r="HN85" s="90"/>
      <c r="HO85" s="90"/>
      <c r="HP85" s="90"/>
      <c r="HQ85" s="90"/>
      <c r="HR85" s="90"/>
      <c r="HS85" s="90"/>
      <c r="HT85" s="90"/>
      <c r="HU85" s="90"/>
      <c r="HV85" s="90"/>
      <c r="HW85" s="90"/>
      <c r="HX85" s="90"/>
      <c r="HY85" s="90"/>
      <c r="HZ85" s="90"/>
      <c r="IA85" s="90"/>
      <c r="IB85" s="90"/>
      <c r="IC85" s="90"/>
      <c r="ID85" s="90"/>
      <c r="IE85" s="90"/>
      <c r="IF85" s="90"/>
      <c r="IG85" s="90"/>
      <c r="IH85" s="90"/>
      <c r="II85" s="90"/>
      <c r="IJ85" s="90"/>
      <c r="IK85" s="90"/>
      <c r="IL85" s="90"/>
      <c r="IM85" s="90"/>
      <c r="IN85" s="90"/>
      <c r="IO85" s="90"/>
      <c r="IP85" s="90"/>
      <c r="IQ85" s="90"/>
      <c r="IR85" s="90"/>
      <c r="IS85" s="90"/>
      <c r="IT85" s="90"/>
      <c r="IU85" s="90"/>
    </row>
    <row r="86" spans="1:255" s="91" customFormat="1" ht="12" customHeight="1">
      <c r="A86" s="84"/>
      <c r="B86" s="117" t="s">
        <v>36</v>
      </c>
      <c r="C86" s="113"/>
      <c r="D86" s="113"/>
      <c r="E86" s="113"/>
      <c r="F86" s="114"/>
      <c r="G86" s="115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0"/>
      <c r="CL86" s="90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0"/>
      <c r="ED86" s="90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0"/>
      <c r="EZ86" s="90"/>
      <c r="FA86" s="90"/>
      <c r="FB86" s="90"/>
      <c r="FC86" s="90"/>
      <c r="FD86" s="90"/>
      <c r="FE86" s="90"/>
      <c r="FF86" s="90"/>
      <c r="FG86" s="90"/>
      <c r="FH86" s="90"/>
      <c r="FI86" s="90"/>
      <c r="FJ86" s="90"/>
      <c r="FK86" s="90"/>
      <c r="FL86" s="90"/>
      <c r="FM86" s="90"/>
      <c r="FN86" s="90"/>
      <c r="FO86" s="90"/>
      <c r="FP86" s="90"/>
      <c r="FQ86" s="90"/>
      <c r="FR86" s="90"/>
      <c r="FS86" s="90"/>
      <c r="FT86" s="90"/>
      <c r="FU86" s="90"/>
      <c r="FV86" s="90"/>
      <c r="FW86" s="90"/>
      <c r="FX86" s="90"/>
      <c r="FY86" s="90"/>
      <c r="FZ86" s="90"/>
      <c r="GA86" s="90"/>
      <c r="GB86" s="90"/>
      <c r="GC86" s="90"/>
      <c r="GD86" s="90"/>
      <c r="GE86" s="90"/>
      <c r="GF86" s="90"/>
      <c r="GG86" s="90"/>
      <c r="GH86" s="90"/>
      <c r="GI86" s="90"/>
      <c r="GJ86" s="90"/>
      <c r="GK86" s="90"/>
      <c r="GL86" s="90"/>
      <c r="GM86" s="90"/>
      <c r="GN86" s="90"/>
      <c r="GO86" s="90"/>
      <c r="GP86" s="90"/>
      <c r="GQ86" s="90"/>
      <c r="GR86" s="90"/>
      <c r="GS86" s="90"/>
      <c r="GT86" s="90"/>
      <c r="GU86" s="90"/>
      <c r="GV86" s="90"/>
      <c r="GW86" s="90"/>
      <c r="GX86" s="90"/>
      <c r="GY86" s="90"/>
      <c r="GZ86" s="90"/>
      <c r="HA86" s="90"/>
      <c r="HB86" s="90"/>
      <c r="HC86" s="90"/>
      <c r="HD86" s="90"/>
      <c r="HE86" s="90"/>
      <c r="HF86" s="90"/>
      <c r="HG86" s="90"/>
      <c r="HH86" s="90"/>
      <c r="HI86" s="90"/>
      <c r="HJ86" s="90"/>
      <c r="HK86" s="90"/>
      <c r="HL86" s="90"/>
      <c r="HM86" s="90"/>
      <c r="HN86" s="90"/>
      <c r="HO86" s="90"/>
      <c r="HP86" s="90"/>
      <c r="HQ86" s="90"/>
      <c r="HR86" s="90"/>
      <c r="HS86" s="90"/>
      <c r="HT86" s="90"/>
      <c r="HU86" s="90"/>
      <c r="HV86" s="90"/>
      <c r="HW86" s="90"/>
      <c r="HX86" s="90"/>
      <c r="HY86" s="90"/>
      <c r="HZ86" s="90"/>
      <c r="IA86" s="90"/>
      <c r="IB86" s="90"/>
      <c r="IC86" s="90"/>
      <c r="ID86" s="90"/>
      <c r="IE86" s="90"/>
      <c r="IF86" s="90"/>
      <c r="IG86" s="90"/>
      <c r="IH86" s="90"/>
      <c r="II86" s="90"/>
      <c r="IJ86" s="90"/>
      <c r="IK86" s="90"/>
      <c r="IL86" s="90"/>
      <c r="IM86" s="90"/>
      <c r="IN86" s="90"/>
      <c r="IO86" s="90"/>
      <c r="IP86" s="90"/>
      <c r="IQ86" s="90"/>
      <c r="IR86" s="90"/>
      <c r="IS86" s="90"/>
      <c r="IT86" s="90"/>
      <c r="IU86" s="90"/>
    </row>
    <row r="87" spans="1:255" s="91" customFormat="1" ht="12" customHeight="1">
      <c r="A87" s="84"/>
      <c r="B87" s="112" t="s">
        <v>138</v>
      </c>
      <c r="C87" s="113" t="s">
        <v>126</v>
      </c>
      <c r="D87" s="113">
        <v>5</v>
      </c>
      <c r="E87" s="113" t="s">
        <v>89</v>
      </c>
      <c r="F87" s="114">
        <v>48000</v>
      </c>
      <c r="G87" s="115">
        <f>+D87*F87</f>
        <v>240000</v>
      </c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0"/>
      <c r="CL87" s="90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0"/>
      <c r="ED87" s="90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0"/>
      <c r="EZ87" s="90"/>
      <c r="FA87" s="90"/>
      <c r="FB87" s="90"/>
      <c r="FC87" s="90"/>
      <c r="FD87" s="90"/>
      <c r="FE87" s="90"/>
      <c r="FF87" s="90"/>
      <c r="FG87" s="90"/>
      <c r="FH87" s="90"/>
      <c r="FI87" s="90"/>
      <c r="FJ87" s="90"/>
      <c r="FK87" s="90"/>
      <c r="FL87" s="90"/>
      <c r="FM87" s="90"/>
      <c r="FN87" s="90"/>
      <c r="FO87" s="90"/>
      <c r="FP87" s="90"/>
      <c r="FQ87" s="90"/>
      <c r="FR87" s="90"/>
      <c r="FS87" s="90"/>
      <c r="FT87" s="90"/>
      <c r="FU87" s="90"/>
      <c r="FV87" s="90"/>
      <c r="FW87" s="90"/>
      <c r="FX87" s="90"/>
      <c r="FY87" s="90"/>
      <c r="FZ87" s="90"/>
      <c r="GA87" s="90"/>
      <c r="GB87" s="90"/>
      <c r="GC87" s="90"/>
      <c r="GD87" s="90"/>
      <c r="GE87" s="90"/>
      <c r="GF87" s="90"/>
      <c r="GG87" s="90"/>
      <c r="GH87" s="90"/>
      <c r="GI87" s="90"/>
      <c r="GJ87" s="90"/>
      <c r="GK87" s="90"/>
      <c r="GL87" s="90"/>
      <c r="GM87" s="90"/>
      <c r="GN87" s="90"/>
      <c r="GO87" s="90"/>
      <c r="GP87" s="90"/>
      <c r="GQ87" s="90"/>
      <c r="GR87" s="90"/>
      <c r="GS87" s="90"/>
      <c r="GT87" s="90"/>
      <c r="GU87" s="90"/>
      <c r="GV87" s="90"/>
      <c r="GW87" s="90"/>
      <c r="GX87" s="90"/>
      <c r="GY87" s="90"/>
      <c r="GZ87" s="90"/>
      <c r="HA87" s="90"/>
      <c r="HB87" s="90"/>
      <c r="HC87" s="90"/>
      <c r="HD87" s="90"/>
      <c r="HE87" s="90"/>
      <c r="HF87" s="90"/>
      <c r="HG87" s="90"/>
      <c r="HH87" s="90"/>
      <c r="HI87" s="90"/>
      <c r="HJ87" s="90"/>
      <c r="HK87" s="90"/>
      <c r="HL87" s="90"/>
      <c r="HM87" s="90"/>
      <c r="HN87" s="90"/>
      <c r="HO87" s="90"/>
      <c r="HP87" s="90"/>
      <c r="HQ87" s="90"/>
      <c r="HR87" s="90"/>
      <c r="HS87" s="90"/>
      <c r="HT87" s="90"/>
      <c r="HU87" s="90"/>
      <c r="HV87" s="90"/>
      <c r="HW87" s="90"/>
      <c r="HX87" s="90"/>
      <c r="HY87" s="90"/>
      <c r="HZ87" s="90"/>
      <c r="IA87" s="90"/>
      <c r="IB87" s="90"/>
      <c r="IC87" s="90"/>
      <c r="ID87" s="90"/>
      <c r="IE87" s="90"/>
      <c r="IF87" s="90"/>
      <c r="IG87" s="90"/>
      <c r="IH87" s="90"/>
      <c r="II87" s="90"/>
      <c r="IJ87" s="90"/>
      <c r="IK87" s="90"/>
      <c r="IL87" s="90"/>
      <c r="IM87" s="90"/>
      <c r="IN87" s="90"/>
      <c r="IO87" s="90"/>
      <c r="IP87" s="90"/>
      <c r="IQ87" s="90"/>
      <c r="IR87" s="90"/>
      <c r="IS87" s="90"/>
      <c r="IT87" s="90"/>
      <c r="IU87" s="90"/>
    </row>
    <row r="88" spans="1:255" s="91" customFormat="1" ht="12" customHeight="1">
      <c r="A88" s="84"/>
      <c r="B88" s="112" t="s">
        <v>139</v>
      </c>
      <c r="C88" s="113" t="s">
        <v>126</v>
      </c>
      <c r="D88" s="113">
        <v>1.5</v>
      </c>
      <c r="E88" s="113" t="s">
        <v>93</v>
      </c>
      <c r="F88" s="114">
        <v>72000</v>
      </c>
      <c r="G88" s="115">
        <f>+D88*F88</f>
        <v>108000</v>
      </c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0"/>
      <c r="CL88" s="90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0"/>
      <c r="ED88" s="90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0"/>
      <c r="EZ88" s="90"/>
      <c r="FA88" s="90"/>
      <c r="FB88" s="90"/>
      <c r="FC88" s="90"/>
      <c r="FD88" s="90"/>
      <c r="FE88" s="90"/>
      <c r="FF88" s="90"/>
      <c r="FG88" s="90"/>
      <c r="FH88" s="90"/>
      <c r="FI88" s="90"/>
      <c r="FJ88" s="90"/>
      <c r="FK88" s="90"/>
      <c r="FL88" s="90"/>
      <c r="FM88" s="90"/>
      <c r="FN88" s="90"/>
      <c r="FO88" s="90"/>
      <c r="FP88" s="90"/>
      <c r="FQ88" s="90"/>
      <c r="FR88" s="90"/>
      <c r="FS88" s="90"/>
      <c r="FT88" s="90"/>
      <c r="FU88" s="90"/>
      <c r="FV88" s="90"/>
      <c r="FW88" s="90"/>
      <c r="FX88" s="90"/>
      <c r="FY88" s="90"/>
      <c r="FZ88" s="90"/>
      <c r="GA88" s="90"/>
      <c r="GB88" s="90"/>
      <c r="GC88" s="90"/>
      <c r="GD88" s="90"/>
      <c r="GE88" s="90"/>
      <c r="GF88" s="90"/>
      <c r="GG88" s="90"/>
      <c r="GH88" s="90"/>
      <c r="GI88" s="90"/>
      <c r="GJ88" s="90"/>
      <c r="GK88" s="90"/>
      <c r="GL88" s="90"/>
      <c r="GM88" s="90"/>
      <c r="GN88" s="90"/>
      <c r="GO88" s="90"/>
      <c r="GP88" s="90"/>
      <c r="GQ88" s="90"/>
      <c r="GR88" s="90"/>
      <c r="GS88" s="90"/>
      <c r="GT88" s="90"/>
      <c r="GU88" s="90"/>
      <c r="GV88" s="90"/>
      <c r="GW88" s="90"/>
      <c r="GX88" s="90"/>
      <c r="GY88" s="90"/>
      <c r="GZ88" s="90"/>
      <c r="HA88" s="90"/>
      <c r="HB88" s="90"/>
      <c r="HC88" s="90"/>
      <c r="HD88" s="90"/>
      <c r="HE88" s="90"/>
      <c r="HF88" s="90"/>
      <c r="HG88" s="90"/>
      <c r="HH88" s="90"/>
      <c r="HI88" s="90"/>
      <c r="HJ88" s="90"/>
      <c r="HK88" s="90"/>
      <c r="HL88" s="90"/>
      <c r="HM88" s="90"/>
      <c r="HN88" s="90"/>
      <c r="HO88" s="90"/>
      <c r="HP88" s="90"/>
      <c r="HQ88" s="90"/>
      <c r="HR88" s="90"/>
      <c r="HS88" s="90"/>
      <c r="HT88" s="90"/>
      <c r="HU88" s="90"/>
      <c r="HV88" s="90"/>
      <c r="HW88" s="90"/>
      <c r="HX88" s="90"/>
      <c r="HY88" s="90"/>
      <c r="HZ88" s="90"/>
      <c r="IA88" s="90"/>
      <c r="IB88" s="90"/>
      <c r="IC88" s="90"/>
      <c r="ID88" s="90"/>
      <c r="IE88" s="90"/>
      <c r="IF88" s="90"/>
      <c r="IG88" s="90"/>
      <c r="IH88" s="90"/>
      <c r="II88" s="90"/>
      <c r="IJ88" s="90"/>
      <c r="IK88" s="90"/>
      <c r="IL88" s="90"/>
      <c r="IM88" s="90"/>
      <c r="IN88" s="90"/>
      <c r="IO88" s="90"/>
      <c r="IP88" s="90"/>
      <c r="IQ88" s="90"/>
      <c r="IR88" s="90"/>
      <c r="IS88" s="90"/>
      <c r="IT88" s="90"/>
      <c r="IU88" s="90"/>
    </row>
    <row r="89" spans="1:255" s="91" customFormat="1" ht="12" customHeight="1">
      <c r="A89" s="84"/>
      <c r="B89" s="117" t="s">
        <v>37</v>
      </c>
      <c r="C89" s="113"/>
      <c r="D89" s="113"/>
      <c r="E89" s="113"/>
      <c r="F89" s="114"/>
      <c r="G89" s="115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0"/>
      <c r="CL89" s="90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0"/>
      <c r="ED89" s="90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0"/>
      <c r="EZ89" s="90"/>
      <c r="FA89" s="90"/>
      <c r="FB89" s="90"/>
      <c r="FC89" s="90"/>
      <c r="FD89" s="90"/>
      <c r="FE89" s="90"/>
      <c r="FF89" s="90"/>
      <c r="FG89" s="90"/>
      <c r="FH89" s="90"/>
      <c r="FI89" s="90"/>
      <c r="FJ89" s="90"/>
      <c r="FK89" s="90"/>
      <c r="FL89" s="90"/>
      <c r="FM89" s="90"/>
      <c r="FN89" s="90"/>
      <c r="FO89" s="90"/>
      <c r="FP89" s="90"/>
      <c r="FQ89" s="90"/>
      <c r="FR89" s="90"/>
      <c r="FS89" s="90"/>
      <c r="FT89" s="90"/>
      <c r="FU89" s="90"/>
      <c r="FV89" s="90"/>
      <c r="FW89" s="90"/>
      <c r="FX89" s="90"/>
      <c r="FY89" s="90"/>
      <c r="FZ89" s="90"/>
      <c r="GA89" s="90"/>
      <c r="GB89" s="90"/>
      <c r="GC89" s="90"/>
      <c r="GD89" s="90"/>
      <c r="GE89" s="90"/>
      <c r="GF89" s="90"/>
      <c r="GG89" s="90"/>
      <c r="GH89" s="90"/>
      <c r="GI89" s="90"/>
      <c r="GJ89" s="90"/>
      <c r="GK89" s="90"/>
      <c r="GL89" s="90"/>
      <c r="GM89" s="90"/>
      <c r="GN89" s="90"/>
      <c r="GO89" s="90"/>
      <c r="GP89" s="90"/>
      <c r="GQ89" s="90"/>
      <c r="GR89" s="90"/>
      <c r="GS89" s="90"/>
      <c r="GT89" s="90"/>
      <c r="GU89" s="90"/>
      <c r="GV89" s="90"/>
      <c r="GW89" s="90"/>
      <c r="GX89" s="90"/>
      <c r="GY89" s="90"/>
      <c r="GZ89" s="90"/>
      <c r="HA89" s="90"/>
      <c r="HB89" s="90"/>
      <c r="HC89" s="90"/>
      <c r="HD89" s="90"/>
      <c r="HE89" s="90"/>
      <c r="HF89" s="90"/>
      <c r="HG89" s="90"/>
      <c r="HH89" s="90"/>
      <c r="HI89" s="90"/>
      <c r="HJ89" s="90"/>
      <c r="HK89" s="90"/>
      <c r="HL89" s="90"/>
      <c r="HM89" s="90"/>
      <c r="HN89" s="90"/>
      <c r="HO89" s="90"/>
      <c r="HP89" s="90"/>
      <c r="HQ89" s="90"/>
      <c r="HR89" s="90"/>
      <c r="HS89" s="90"/>
      <c r="HT89" s="90"/>
      <c r="HU89" s="90"/>
      <c r="HV89" s="90"/>
      <c r="HW89" s="90"/>
      <c r="HX89" s="90"/>
      <c r="HY89" s="90"/>
      <c r="HZ89" s="90"/>
      <c r="IA89" s="90"/>
      <c r="IB89" s="90"/>
      <c r="IC89" s="90"/>
      <c r="ID89" s="90"/>
      <c r="IE89" s="90"/>
      <c r="IF89" s="90"/>
      <c r="IG89" s="90"/>
      <c r="IH89" s="90"/>
      <c r="II89" s="90"/>
      <c r="IJ89" s="90"/>
      <c r="IK89" s="90"/>
      <c r="IL89" s="90"/>
      <c r="IM89" s="90"/>
      <c r="IN89" s="90"/>
      <c r="IO89" s="90"/>
      <c r="IP89" s="90"/>
      <c r="IQ89" s="90"/>
      <c r="IR89" s="90"/>
      <c r="IS89" s="90"/>
      <c r="IT89" s="90"/>
      <c r="IU89" s="90"/>
    </row>
    <row r="90" spans="1:255" s="91" customFormat="1" ht="12" customHeight="1">
      <c r="A90" s="84"/>
      <c r="B90" s="112" t="s">
        <v>153</v>
      </c>
      <c r="C90" s="113" t="s">
        <v>35</v>
      </c>
      <c r="D90" s="113">
        <v>0.3</v>
      </c>
      <c r="E90" s="113" t="s">
        <v>140</v>
      </c>
      <c r="F90" s="114">
        <v>48000</v>
      </c>
      <c r="G90" s="115">
        <f>+D90*F90</f>
        <v>14400</v>
      </c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90"/>
      <c r="HS90" s="90"/>
      <c r="HT90" s="90"/>
      <c r="HU90" s="90"/>
      <c r="HV90" s="90"/>
      <c r="HW90" s="90"/>
      <c r="HX90" s="90"/>
      <c r="HY90" s="90"/>
      <c r="HZ90" s="90"/>
      <c r="IA90" s="90"/>
      <c r="IB90" s="90"/>
      <c r="IC90" s="90"/>
      <c r="ID90" s="90"/>
      <c r="IE90" s="90"/>
      <c r="IF90" s="90"/>
      <c r="IG90" s="90"/>
      <c r="IH90" s="90"/>
      <c r="II90" s="90"/>
      <c r="IJ90" s="90"/>
      <c r="IK90" s="90"/>
      <c r="IL90" s="90"/>
      <c r="IM90" s="90"/>
      <c r="IN90" s="90"/>
      <c r="IO90" s="90"/>
      <c r="IP90" s="90"/>
      <c r="IQ90" s="90"/>
      <c r="IR90" s="90"/>
      <c r="IS90" s="90"/>
      <c r="IT90" s="90"/>
      <c r="IU90" s="90"/>
    </row>
    <row r="91" spans="1:255" s="91" customFormat="1" ht="12" customHeight="1">
      <c r="A91" s="84"/>
      <c r="B91" s="112" t="s">
        <v>154</v>
      </c>
      <c r="C91" s="113" t="s">
        <v>126</v>
      </c>
      <c r="D91" s="113">
        <v>2</v>
      </c>
      <c r="E91" s="113" t="s">
        <v>140</v>
      </c>
      <c r="F91" s="114">
        <v>44350</v>
      </c>
      <c r="G91" s="115">
        <f>+D91*F91</f>
        <v>88700</v>
      </c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  <c r="BH91" s="90"/>
      <c r="BI91" s="90"/>
      <c r="BJ91" s="90"/>
      <c r="BK91" s="90"/>
      <c r="BL91" s="90"/>
      <c r="BM91" s="90"/>
      <c r="BN91" s="90"/>
      <c r="BO91" s="90"/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  <c r="EA91" s="90"/>
      <c r="EB91" s="90"/>
      <c r="EC91" s="90"/>
      <c r="ED91" s="90"/>
      <c r="EE91" s="90"/>
      <c r="EF91" s="90"/>
      <c r="EG91" s="90"/>
      <c r="EH91" s="90"/>
      <c r="EI91" s="90"/>
      <c r="EJ91" s="90"/>
      <c r="EK91" s="90"/>
      <c r="EL91" s="90"/>
      <c r="EM91" s="90"/>
      <c r="EN91" s="90"/>
      <c r="EO91" s="90"/>
      <c r="EP91" s="90"/>
      <c r="EQ91" s="90"/>
      <c r="ER91" s="90"/>
      <c r="ES91" s="90"/>
      <c r="ET91" s="90"/>
      <c r="EU91" s="90"/>
      <c r="EV91" s="90"/>
      <c r="EW91" s="90"/>
      <c r="EX91" s="90"/>
      <c r="EY91" s="90"/>
      <c r="EZ91" s="90"/>
      <c r="FA91" s="90"/>
      <c r="FB91" s="90"/>
      <c r="FC91" s="90"/>
      <c r="FD91" s="90"/>
      <c r="FE91" s="90"/>
      <c r="FF91" s="90"/>
      <c r="FG91" s="90"/>
      <c r="FH91" s="90"/>
      <c r="FI91" s="90"/>
      <c r="FJ91" s="90"/>
      <c r="FK91" s="90"/>
      <c r="FL91" s="90"/>
      <c r="FM91" s="90"/>
      <c r="FN91" s="90"/>
      <c r="FO91" s="90"/>
      <c r="FP91" s="90"/>
      <c r="FQ91" s="90"/>
      <c r="FR91" s="90"/>
      <c r="FS91" s="90"/>
      <c r="FT91" s="90"/>
      <c r="FU91" s="90"/>
      <c r="FV91" s="90"/>
      <c r="FW91" s="90"/>
      <c r="FX91" s="90"/>
      <c r="FY91" s="90"/>
      <c r="FZ91" s="90"/>
      <c r="GA91" s="90"/>
      <c r="GB91" s="90"/>
      <c r="GC91" s="90"/>
      <c r="GD91" s="90"/>
      <c r="GE91" s="90"/>
      <c r="GF91" s="90"/>
      <c r="GG91" s="90"/>
      <c r="GH91" s="90"/>
      <c r="GI91" s="90"/>
      <c r="GJ91" s="90"/>
      <c r="GK91" s="90"/>
      <c r="GL91" s="90"/>
      <c r="GM91" s="90"/>
      <c r="GN91" s="90"/>
      <c r="GO91" s="90"/>
      <c r="GP91" s="90"/>
      <c r="GQ91" s="90"/>
      <c r="GR91" s="90"/>
      <c r="GS91" s="90"/>
      <c r="GT91" s="90"/>
      <c r="GU91" s="90"/>
      <c r="GV91" s="90"/>
      <c r="GW91" s="90"/>
      <c r="GX91" s="90"/>
      <c r="GY91" s="90"/>
      <c r="GZ91" s="90"/>
      <c r="HA91" s="90"/>
      <c r="HB91" s="90"/>
      <c r="HC91" s="90"/>
      <c r="HD91" s="90"/>
      <c r="HE91" s="90"/>
      <c r="HF91" s="90"/>
      <c r="HG91" s="90"/>
      <c r="HH91" s="90"/>
      <c r="HI91" s="90"/>
      <c r="HJ91" s="90"/>
      <c r="HK91" s="90"/>
      <c r="HL91" s="90"/>
      <c r="HM91" s="90"/>
      <c r="HN91" s="90"/>
      <c r="HO91" s="90"/>
      <c r="HP91" s="90"/>
      <c r="HQ91" s="90"/>
      <c r="HR91" s="90"/>
      <c r="HS91" s="90"/>
      <c r="HT91" s="90"/>
      <c r="HU91" s="90"/>
      <c r="HV91" s="90"/>
      <c r="HW91" s="90"/>
      <c r="HX91" s="90"/>
      <c r="HY91" s="90"/>
      <c r="HZ91" s="90"/>
      <c r="IA91" s="90"/>
      <c r="IB91" s="90"/>
      <c r="IC91" s="90"/>
      <c r="ID91" s="90"/>
      <c r="IE91" s="90"/>
      <c r="IF91" s="90"/>
      <c r="IG91" s="90"/>
      <c r="IH91" s="90"/>
      <c r="II91" s="90"/>
      <c r="IJ91" s="90"/>
      <c r="IK91" s="90"/>
      <c r="IL91" s="90"/>
      <c r="IM91" s="90"/>
      <c r="IN91" s="90"/>
      <c r="IO91" s="90"/>
      <c r="IP91" s="90"/>
      <c r="IQ91" s="90"/>
      <c r="IR91" s="90"/>
      <c r="IS91" s="90"/>
      <c r="IT91" s="90"/>
      <c r="IU91" s="90"/>
    </row>
    <row r="92" spans="1:255" s="91" customFormat="1" ht="12" customHeight="1">
      <c r="A92" s="84"/>
      <c r="B92" s="112" t="s">
        <v>155</v>
      </c>
      <c r="C92" s="113" t="s">
        <v>126</v>
      </c>
      <c r="D92" s="113">
        <v>0.30000000000000004</v>
      </c>
      <c r="E92" s="113" t="s">
        <v>140</v>
      </c>
      <c r="F92" s="114">
        <v>530000</v>
      </c>
      <c r="G92" s="115">
        <f>+D92*F92</f>
        <v>159000.00000000003</v>
      </c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  <c r="BV92" s="90"/>
      <c r="BW92" s="90"/>
      <c r="BX92" s="90"/>
      <c r="BY92" s="90"/>
      <c r="BZ92" s="90"/>
      <c r="CA92" s="90"/>
      <c r="CB92" s="90"/>
      <c r="CC92" s="90"/>
      <c r="CD92" s="90"/>
      <c r="CE92" s="90"/>
      <c r="CF92" s="90"/>
      <c r="CG92" s="90"/>
      <c r="CH92" s="90"/>
      <c r="CI92" s="90"/>
      <c r="CJ92" s="90"/>
      <c r="CK92" s="90"/>
      <c r="CL92" s="90"/>
      <c r="CM92" s="90"/>
      <c r="CN92" s="90"/>
      <c r="CO92" s="90"/>
      <c r="CP92" s="90"/>
      <c r="CQ92" s="90"/>
      <c r="CR92" s="90"/>
      <c r="CS92" s="90"/>
      <c r="CT92" s="90"/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  <c r="EA92" s="90"/>
      <c r="EB92" s="90"/>
      <c r="EC92" s="90"/>
      <c r="ED92" s="90"/>
      <c r="EE92" s="90"/>
      <c r="EF92" s="90"/>
      <c r="EG92" s="90"/>
      <c r="EH92" s="90"/>
      <c r="EI92" s="90"/>
      <c r="EJ92" s="90"/>
      <c r="EK92" s="90"/>
      <c r="EL92" s="90"/>
      <c r="EM92" s="90"/>
      <c r="EN92" s="90"/>
      <c r="EO92" s="90"/>
      <c r="EP92" s="90"/>
      <c r="EQ92" s="90"/>
      <c r="ER92" s="90"/>
      <c r="ES92" s="90"/>
      <c r="ET92" s="90"/>
      <c r="EU92" s="90"/>
      <c r="EV92" s="90"/>
      <c r="EW92" s="90"/>
      <c r="EX92" s="90"/>
      <c r="EY92" s="90"/>
      <c r="EZ92" s="90"/>
      <c r="FA92" s="90"/>
      <c r="FB92" s="90"/>
      <c r="FC92" s="90"/>
      <c r="FD92" s="90"/>
      <c r="FE92" s="90"/>
      <c r="FF92" s="90"/>
      <c r="FG92" s="90"/>
      <c r="FH92" s="90"/>
      <c r="FI92" s="90"/>
      <c r="FJ92" s="90"/>
      <c r="FK92" s="90"/>
      <c r="FL92" s="90"/>
      <c r="FM92" s="90"/>
      <c r="FN92" s="90"/>
      <c r="FO92" s="90"/>
      <c r="FP92" s="90"/>
      <c r="FQ92" s="90"/>
      <c r="FR92" s="90"/>
      <c r="FS92" s="90"/>
      <c r="FT92" s="90"/>
      <c r="FU92" s="90"/>
      <c r="FV92" s="90"/>
      <c r="FW92" s="90"/>
      <c r="FX92" s="90"/>
      <c r="FY92" s="90"/>
      <c r="FZ92" s="90"/>
      <c r="GA92" s="90"/>
      <c r="GB92" s="90"/>
      <c r="GC92" s="90"/>
      <c r="GD92" s="90"/>
      <c r="GE92" s="90"/>
      <c r="GF92" s="90"/>
      <c r="GG92" s="90"/>
      <c r="GH92" s="90"/>
      <c r="GI92" s="90"/>
      <c r="GJ92" s="90"/>
      <c r="GK92" s="90"/>
      <c r="GL92" s="90"/>
      <c r="GM92" s="90"/>
      <c r="GN92" s="90"/>
      <c r="GO92" s="90"/>
      <c r="GP92" s="90"/>
      <c r="GQ92" s="90"/>
      <c r="GR92" s="90"/>
      <c r="GS92" s="90"/>
      <c r="GT92" s="90"/>
      <c r="GU92" s="90"/>
      <c r="GV92" s="90"/>
      <c r="GW92" s="90"/>
      <c r="GX92" s="90"/>
      <c r="GY92" s="90"/>
      <c r="GZ92" s="90"/>
      <c r="HA92" s="90"/>
      <c r="HB92" s="90"/>
      <c r="HC92" s="90"/>
      <c r="HD92" s="90"/>
      <c r="HE92" s="90"/>
      <c r="HF92" s="90"/>
      <c r="HG92" s="90"/>
      <c r="HH92" s="90"/>
      <c r="HI92" s="90"/>
      <c r="HJ92" s="90"/>
      <c r="HK92" s="90"/>
      <c r="HL92" s="90"/>
      <c r="HM92" s="90"/>
      <c r="HN92" s="90"/>
      <c r="HO92" s="90"/>
      <c r="HP92" s="90"/>
      <c r="HQ92" s="90"/>
      <c r="HR92" s="90"/>
      <c r="HS92" s="90"/>
      <c r="HT92" s="90"/>
      <c r="HU92" s="90"/>
      <c r="HV92" s="90"/>
      <c r="HW92" s="90"/>
      <c r="HX92" s="90"/>
      <c r="HY92" s="90"/>
      <c r="HZ92" s="90"/>
      <c r="IA92" s="90"/>
      <c r="IB92" s="90"/>
      <c r="IC92" s="90"/>
      <c r="ID92" s="90"/>
      <c r="IE92" s="90"/>
      <c r="IF92" s="90"/>
      <c r="IG92" s="90"/>
      <c r="IH92" s="90"/>
      <c r="II92" s="90"/>
      <c r="IJ92" s="90"/>
      <c r="IK92" s="90"/>
      <c r="IL92" s="90"/>
      <c r="IM92" s="90"/>
      <c r="IN92" s="90"/>
      <c r="IO92" s="90"/>
      <c r="IP92" s="90"/>
      <c r="IQ92" s="90"/>
      <c r="IR92" s="90"/>
      <c r="IS92" s="90"/>
      <c r="IT92" s="90"/>
      <c r="IU92" s="90"/>
    </row>
    <row r="93" spans="1:255" ht="11.25" customHeight="1">
      <c r="B93" s="17" t="s">
        <v>38</v>
      </c>
      <c r="C93" s="18"/>
      <c r="D93" s="18"/>
      <c r="E93" s="18"/>
      <c r="F93" s="19"/>
      <c r="G93" s="20">
        <f>SUM(G70:G92)</f>
        <v>4148847</v>
      </c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 ht="11.25" customHeight="1">
      <c r="B94" s="14"/>
      <c r="C94" s="15"/>
      <c r="D94" s="15"/>
      <c r="E94" s="21"/>
      <c r="F94" s="16"/>
      <c r="G94" s="16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 ht="12" customHeight="1">
      <c r="A95" s="5"/>
      <c r="B95" s="105" t="s">
        <v>39</v>
      </c>
      <c r="C95" s="106"/>
      <c r="D95" s="107"/>
      <c r="E95" s="107"/>
      <c r="F95" s="108"/>
      <c r="G95" s="109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 ht="24" customHeight="1">
      <c r="A96" s="5"/>
      <c r="B96" s="110" t="s">
        <v>40</v>
      </c>
      <c r="C96" s="111" t="s">
        <v>31</v>
      </c>
      <c r="D96" s="111" t="s">
        <v>32</v>
      </c>
      <c r="E96" s="110" t="s">
        <v>13</v>
      </c>
      <c r="F96" s="111" t="s">
        <v>14</v>
      </c>
      <c r="G96" s="110" t="s">
        <v>15</v>
      </c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 s="91" customFormat="1" ht="12" customHeight="1">
      <c r="A97" s="84"/>
      <c r="B97" s="112" t="s">
        <v>141</v>
      </c>
      <c r="C97" s="113" t="s">
        <v>142</v>
      </c>
      <c r="D97" s="113">
        <v>5</v>
      </c>
      <c r="E97" s="113" t="s">
        <v>143</v>
      </c>
      <c r="F97" s="114">
        <v>350000</v>
      </c>
      <c r="G97" s="115">
        <f>+F97*D97</f>
        <v>1750000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  <c r="BV97" s="90"/>
      <c r="BW97" s="90"/>
      <c r="BX97" s="90"/>
      <c r="BY97" s="90"/>
      <c r="BZ97" s="90"/>
      <c r="CA97" s="90"/>
      <c r="CB97" s="90"/>
      <c r="CC97" s="90"/>
      <c r="CD97" s="90"/>
      <c r="CE97" s="90"/>
      <c r="CF97" s="90"/>
      <c r="CG97" s="90"/>
      <c r="CH97" s="90"/>
      <c r="CI97" s="90"/>
      <c r="CJ97" s="90"/>
      <c r="CK97" s="90"/>
      <c r="CL97" s="90"/>
      <c r="CM97" s="90"/>
      <c r="CN97" s="90"/>
      <c r="CO97" s="90"/>
      <c r="CP97" s="90"/>
      <c r="CQ97" s="90"/>
      <c r="CR97" s="90"/>
      <c r="CS97" s="90"/>
      <c r="CT97" s="90"/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  <c r="EA97" s="90"/>
      <c r="EB97" s="90"/>
      <c r="EC97" s="90"/>
      <c r="ED97" s="90"/>
      <c r="EE97" s="90"/>
      <c r="EF97" s="90"/>
      <c r="EG97" s="90"/>
      <c r="EH97" s="90"/>
      <c r="EI97" s="90"/>
      <c r="EJ97" s="90"/>
      <c r="EK97" s="90"/>
      <c r="EL97" s="90"/>
      <c r="EM97" s="90"/>
      <c r="EN97" s="90"/>
      <c r="EO97" s="90"/>
      <c r="EP97" s="90"/>
      <c r="EQ97" s="90"/>
      <c r="ER97" s="90"/>
      <c r="ES97" s="90"/>
      <c r="ET97" s="90"/>
      <c r="EU97" s="90"/>
      <c r="EV97" s="90"/>
      <c r="EW97" s="90"/>
      <c r="EX97" s="90"/>
      <c r="EY97" s="90"/>
      <c r="EZ97" s="90"/>
      <c r="FA97" s="90"/>
      <c r="FB97" s="90"/>
      <c r="FC97" s="90"/>
      <c r="FD97" s="90"/>
      <c r="FE97" s="90"/>
      <c r="FF97" s="90"/>
      <c r="FG97" s="90"/>
      <c r="FH97" s="90"/>
      <c r="FI97" s="90"/>
      <c r="FJ97" s="90"/>
      <c r="FK97" s="90"/>
      <c r="FL97" s="90"/>
      <c r="FM97" s="90"/>
      <c r="FN97" s="90"/>
      <c r="FO97" s="90"/>
      <c r="FP97" s="90"/>
      <c r="FQ97" s="90"/>
      <c r="FR97" s="90"/>
      <c r="FS97" s="90"/>
      <c r="FT97" s="90"/>
      <c r="FU97" s="90"/>
      <c r="FV97" s="90"/>
      <c r="FW97" s="90"/>
      <c r="FX97" s="90"/>
      <c r="FY97" s="90"/>
      <c r="FZ97" s="90"/>
      <c r="GA97" s="90"/>
      <c r="GB97" s="90"/>
      <c r="GC97" s="90"/>
      <c r="GD97" s="90"/>
      <c r="GE97" s="90"/>
      <c r="GF97" s="90"/>
      <c r="GG97" s="90"/>
      <c r="GH97" s="90"/>
      <c r="GI97" s="90"/>
      <c r="GJ97" s="90"/>
      <c r="GK97" s="90"/>
      <c r="GL97" s="90"/>
      <c r="GM97" s="90"/>
      <c r="GN97" s="90"/>
      <c r="GO97" s="90"/>
      <c r="GP97" s="90"/>
      <c r="GQ97" s="90"/>
      <c r="GR97" s="90"/>
      <c r="GS97" s="90"/>
      <c r="GT97" s="90"/>
      <c r="GU97" s="90"/>
      <c r="GV97" s="90"/>
      <c r="GW97" s="90"/>
      <c r="GX97" s="90"/>
      <c r="GY97" s="90"/>
      <c r="GZ97" s="90"/>
      <c r="HA97" s="90"/>
      <c r="HB97" s="90"/>
      <c r="HC97" s="90"/>
      <c r="HD97" s="90"/>
      <c r="HE97" s="90"/>
      <c r="HF97" s="90"/>
      <c r="HG97" s="90"/>
      <c r="HH97" s="90"/>
      <c r="HI97" s="90"/>
      <c r="HJ97" s="90"/>
      <c r="HK97" s="90"/>
      <c r="HL97" s="90"/>
      <c r="HM97" s="90"/>
      <c r="HN97" s="90"/>
      <c r="HO97" s="90"/>
      <c r="HP97" s="90"/>
      <c r="HQ97" s="90"/>
      <c r="HR97" s="90"/>
      <c r="HS97" s="90"/>
      <c r="HT97" s="90"/>
      <c r="HU97" s="90"/>
      <c r="HV97" s="90"/>
      <c r="HW97" s="90"/>
      <c r="HX97" s="90"/>
      <c r="HY97" s="90"/>
      <c r="HZ97" s="90"/>
      <c r="IA97" s="90"/>
      <c r="IB97" s="90"/>
      <c r="IC97" s="90"/>
      <c r="ID97" s="90"/>
      <c r="IE97" s="90"/>
      <c r="IF97" s="90"/>
      <c r="IG97" s="90"/>
      <c r="IH97" s="90"/>
      <c r="II97" s="90"/>
      <c r="IJ97" s="90"/>
      <c r="IK97" s="90"/>
      <c r="IL97" s="90"/>
      <c r="IM97" s="90"/>
      <c r="IN97" s="90"/>
      <c r="IO97" s="90"/>
      <c r="IP97" s="90"/>
      <c r="IQ97" s="90"/>
      <c r="IR97" s="90"/>
      <c r="IS97" s="90"/>
      <c r="IT97" s="90"/>
      <c r="IU97" s="90"/>
    </row>
    <row r="98" spans="1:255" s="91" customFormat="1" ht="12" customHeight="1">
      <c r="A98" s="84"/>
      <c r="B98" s="112" t="s">
        <v>144</v>
      </c>
      <c r="C98" s="113" t="s">
        <v>142</v>
      </c>
      <c r="D98" s="113">
        <v>5</v>
      </c>
      <c r="E98" s="113" t="s">
        <v>143</v>
      </c>
      <c r="F98" s="114">
        <v>95000</v>
      </c>
      <c r="G98" s="115">
        <f>+F98*D98</f>
        <v>475000</v>
      </c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  <c r="IR98" s="90"/>
      <c r="IS98" s="90"/>
      <c r="IT98" s="90"/>
      <c r="IU98" s="90"/>
    </row>
    <row r="99" spans="1:255" ht="11.25" customHeight="1">
      <c r="B99" s="17" t="s">
        <v>41</v>
      </c>
      <c r="C99" s="18"/>
      <c r="D99" s="18"/>
      <c r="E99" s="18"/>
      <c r="F99" s="19"/>
      <c r="G99" s="20">
        <f>SUM(G97:G98)</f>
        <v>2225000</v>
      </c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 ht="11.25" customHeight="1">
      <c r="B100" s="36"/>
      <c r="C100" s="36"/>
      <c r="D100" s="36"/>
      <c r="E100" s="36"/>
      <c r="F100" s="37"/>
      <c r="G100" s="37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 ht="11.25" customHeight="1">
      <c r="B101" s="38" t="s">
        <v>42</v>
      </c>
      <c r="C101" s="39"/>
      <c r="D101" s="39"/>
      <c r="E101" s="39"/>
      <c r="F101" s="39"/>
      <c r="G101" s="40">
        <f>G48+G53+G66+G93+G99</f>
        <v>11093347.3192</v>
      </c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 ht="11.25" customHeight="1">
      <c r="B102" s="41" t="s">
        <v>43</v>
      </c>
      <c r="C102" s="23"/>
      <c r="D102" s="23"/>
      <c r="E102" s="23"/>
      <c r="F102" s="23"/>
      <c r="G102" s="42">
        <f>G101*0.05</f>
        <v>554667.36595999997</v>
      </c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 ht="11.25" customHeight="1">
      <c r="B103" s="43" t="s">
        <v>44</v>
      </c>
      <c r="C103" s="22"/>
      <c r="D103" s="22"/>
      <c r="E103" s="22"/>
      <c r="F103" s="22"/>
      <c r="G103" s="44">
        <f>G102+G101</f>
        <v>11648014.68516</v>
      </c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 ht="11.25" customHeight="1">
      <c r="B104" s="41" t="s">
        <v>45</v>
      </c>
      <c r="C104" s="23"/>
      <c r="D104" s="23"/>
      <c r="E104" s="23"/>
      <c r="F104" s="23"/>
      <c r="G104" s="42">
        <f>G11</f>
        <v>15000000</v>
      </c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 ht="11.25" customHeight="1">
      <c r="B105" s="45" t="s">
        <v>46</v>
      </c>
      <c r="C105" s="46"/>
      <c r="D105" s="46"/>
      <c r="E105" s="46"/>
      <c r="F105" s="46"/>
      <c r="G105" s="47">
        <f>G104-G103</f>
        <v>3351985.3148400001</v>
      </c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 ht="11.25" customHeight="1">
      <c r="B106" s="34" t="s">
        <v>47</v>
      </c>
      <c r="C106" s="35"/>
      <c r="D106" s="35"/>
      <c r="E106" s="35"/>
      <c r="F106" s="35"/>
      <c r="G106" s="30"/>
    </row>
    <row r="107" spans="1:255" ht="11.25" customHeight="1" thickBot="1">
      <c r="B107" s="48"/>
      <c r="C107" s="35"/>
      <c r="D107" s="35"/>
      <c r="E107" s="35"/>
      <c r="F107" s="35"/>
      <c r="G107" s="30"/>
    </row>
    <row r="108" spans="1:255" ht="11.25" customHeight="1">
      <c r="B108" s="59" t="s">
        <v>48</v>
      </c>
      <c r="C108" s="60"/>
      <c r="D108" s="60"/>
      <c r="E108" s="60"/>
      <c r="F108" s="61"/>
      <c r="G108" s="30"/>
    </row>
    <row r="109" spans="1:255" ht="11.25" customHeight="1">
      <c r="B109" s="62" t="s">
        <v>49</v>
      </c>
      <c r="C109" s="32"/>
      <c r="D109" s="32"/>
      <c r="E109" s="32"/>
      <c r="F109" s="63"/>
      <c r="G109" s="30"/>
    </row>
    <row r="110" spans="1:255" ht="11.25" customHeight="1">
      <c r="B110" s="62" t="s">
        <v>50</v>
      </c>
      <c r="C110" s="32"/>
      <c r="D110" s="32"/>
      <c r="E110" s="32"/>
      <c r="F110" s="63"/>
      <c r="G110" s="30"/>
    </row>
    <row r="111" spans="1:255" ht="11.25" customHeight="1">
      <c r="B111" s="62" t="s">
        <v>160</v>
      </c>
      <c r="C111" s="32"/>
      <c r="D111" s="32"/>
      <c r="E111" s="32"/>
      <c r="F111" s="63"/>
      <c r="G111" s="30"/>
    </row>
    <row r="112" spans="1:255" ht="11.25" customHeight="1">
      <c r="B112" s="62" t="s">
        <v>51</v>
      </c>
      <c r="C112" s="32"/>
      <c r="D112" s="32"/>
      <c r="E112" s="32"/>
      <c r="F112" s="63"/>
      <c r="G112" s="30"/>
    </row>
    <row r="113" spans="2:7" ht="11.25" customHeight="1">
      <c r="B113" s="62" t="s">
        <v>52</v>
      </c>
      <c r="C113" s="32"/>
      <c r="D113" s="32"/>
      <c r="E113" s="32"/>
      <c r="F113" s="63"/>
      <c r="G113" s="30"/>
    </row>
    <row r="114" spans="2:7" ht="11.25" customHeight="1">
      <c r="B114" s="62" t="s">
        <v>53</v>
      </c>
      <c r="C114" s="32"/>
      <c r="D114" s="32"/>
      <c r="E114" s="32"/>
      <c r="F114" s="63"/>
      <c r="G114" s="30"/>
    </row>
    <row r="115" spans="2:7" ht="11.25" customHeight="1" thickBot="1">
      <c r="B115" s="64" t="s">
        <v>158</v>
      </c>
      <c r="C115" s="65"/>
      <c r="D115" s="65"/>
      <c r="E115" s="65"/>
      <c r="F115" s="66"/>
      <c r="G115" s="30"/>
    </row>
    <row r="116" spans="2:7" ht="11.25" customHeight="1">
      <c r="B116" s="57"/>
      <c r="C116" s="32"/>
      <c r="D116" s="32"/>
      <c r="E116" s="32"/>
      <c r="F116" s="32"/>
      <c r="G116" s="30"/>
    </row>
    <row r="117" spans="2:7" ht="11.25" customHeight="1" thickBot="1">
      <c r="B117" s="80" t="s">
        <v>54</v>
      </c>
      <c r="C117" s="81"/>
      <c r="D117" s="56"/>
      <c r="E117" s="24"/>
      <c r="F117" s="24"/>
      <c r="G117" s="30"/>
    </row>
    <row r="118" spans="2:7" ht="11.25" customHeight="1">
      <c r="B118" s="50" t="s">
        <v>40</v>
      </c>
      <c r="C118" s="25" t="s">
        <v>55</v>
      </c>
      <c r="D118" s="51" t="s">
        <v>56</v>
      </c>
      <c r="E118" s="24"/>
      <c r="F118" s="24"/>
      <c r="G118" s="30"/>
    </row>
    <row r="119" spans="2:7" ht="11.25" customHeight="1">
      <c r="B119" s="52" t="s">
        <v>57</v>
      </c>
      <c r="C119" s="26">
        <f>G48</f>
        <v>4112500</v>
      </c>
      <c r="D119" s="120">
        <f t="shared" ref="D119:D124" si="4">(C119/$C$125)</f>
        <v>0.35306445872183495</v>
      </c>
      <c r="E119" s="24"/>
      <c r="F119" s="24"/>
      <c r="G119" s="30"/>
    </row>
    <row r="120" spans="2:7" ht="11.25" customHeight="1">
      <c r="B120" s="52" t="s">
        <v>58</v>
      </c>
      <c r="C120" s="26">
        <f>G53</f>
        <v>40000</v>
      </c>
      <c r="D120" s="120">
        <f t="shared" si="4"/>
        <v>3.4340616045892762E-3</v>
      </c>
      <c r="E120" s="24"/>
      <c r="F120" s="24"/>
      <c r="G120" s="30"/>
    </row>
    <row r="121" spans="2:7" ht="11.25" customHeight="1">
      <c r="B121" s="52" t="s">
        <v>59</v>
      </c>
      <c r="C121" s="26">
        <f>G66</f>
        <v>567000.31920000003</v>
      </c>
      <c r="D121" s="120">
        <f t="shared" si="4"/>
        <v>4.8677850648864596E-2</v>
      </c>
      <c r="E121" s="24"/>
      <c r="F121" s="24"/>
      <c r="G121" s="30"/>
    </row>
    <row r="122" spans="2:7" ht="11.25" customHeight="1">
      <c r="B122" s="52" t="s">
        <v>30</v>
      </c>
      <c r="C122" s="26">
        <f>G93</f>
        <v>4148847</v>
      </c>
      <c r="D122" s="120">
        <f t="shared" si="4"/>
        <v>0.3561849046503851</v>
      </c>
      <c r="E122" s="24"/>
      <c r="F122" s="24"/>
      <c r="G122" s="30"/>
    </row>
    <row r="123" spans="2:7" ht="11.25" customHeight="1">
      <c r="B123" s="52" t="s">
        <v>60</v>
      </c>
      <c r="C123" s="27">
        <f>G99</f>
        <v>2225000</v>
      </c>
      <c r="D123" s="120">
        <f t="shared" si="4"/>
        <v>0.19101967675527848</v>
      </c>
      <c r="E123" s="29"/>
      <c r="F123" s="29"/>
      <c r="G123" s="30"/>
    </row>
    <row r="124" spans="2:7" ht="11.25" customHeight="1">
      <c r="B124" s="52" t="s">
        <v>61</v>
      </c>
      <c r="C124" s="27">
        <f>G102</f>
        <v>554667.36595999997</v>
      </c>
      <c r="D124" s="120">
        <f t="shared" si="4"/>
        <v>4.7619047619047616E-2</v>
      </c>
      <c r="E124" s="29"/>
      <c r="F124" s="29"/>
      <c r="G124" s="30"/>
    </row>
    <row r="125" spans="2:7" ht="11.25" customHeight="1" thickBot="1">
      <c r="B125" s="53" t="s">
        <v>62</v>
      </c>
      <c r="C125" s="54">
        <f>SUM(C119:C124)</f>
        <v>11648014.68516</v>
      </c>
      <c r="D125" s="55">
        <f>SUM(D119:D124)</f>
        <v>1</v>
      </c>
      <c r="E125" s="29"/>
      <c r="F125" s="29"/>
      <c r="G125" s="30"/>
    </row>
    <row r="126" spans="2:7" ht="11.25" customHeight="1">
      <c r="B126" s="48"/>
      <c r="C126" s="35"/>
      <c r="D126" s="35"/>
      <c r="E126" s="35"/>
      <c r="F126" s="35"/>
      <c r="G126" s="30"/>
    </row>
    <row r="127" spans="2:7" ht="11.25" customHeight="1">
      <c r="B127" s="49"/>
      <c r="C127" s="35"/>
      <c r="D127" s="35"/>
      <c r="E127" s="35"/>
      <c r="F127" s="35"/>
      <c r="G127" s="30"/>
    </row>
    <row r="128" spans="2:7" ht="11.25" customHeight="1" thickBot="1">
      <c r="B128" s="68"/>
      <c r="C128" s="69" t="s">
        <v>146</v>
      </c>
      <c r="D128" s="70"/>
      <c r="E128" s="71"/>
      <c r="F128" s="28"/>
      <c r="G128" s="30"/>
    </row>
    <row r="129" spans="2:7" ht="11.25" customHeight="1">
      <c r="B129" s="72" t="s">
        <v>147</v>
      </c>
      <c r="C129" s="74">
        <v>65000</v>
      </c>
      <c r="D129" s="74">
        <v>75000</v>
      </c>
      <c r="E129" s="75">
        <v>85000</v>
      </c>
      <c r="F129" s="67"/>
      <c r="G129" s="31"/>
    </row>
    <row r="130" spans="2:7" ht="11.25" customHeight="1" thickBot="1">
      <c r="B130" s="53" t="s">
        <v>148</v>
      </c>
      <c r="C130" s="54">
        <f>(G103/C129)</f>
        <v>179.20022592553846</v>
      </c>
      <c r="D130" s="54">
        <f>(G103/D129)</f>
        <v>155.30686246880001</v>
      </c>
      <c r="E130" s="73">
        <f>(G103/E129)</f>
        <v>137.03546688423529</v>
      </c>
      <c r="F130" s="67"/>
      <c r="G130" s="31"/>
    </row>
    <row r="131" spans="2:7" ht="11.25" customHeight="1">
      <c r="B131" s="58" t="s">
        <v>63</v>
      </c>
      <c r="C131" s="32"/>
      <c r="D131" s="32"/>
      <c r="E131" s="32"/>
      <c r="F131" s="32"/>
      <c r="G131" s="32"/>
    </row>
  </sheetData>
  <mergeCells count="9">
    <mergeCell ref="B117:C117"/>
    <mergeCell ref="E8:F8"/>
    <mergeCell ref="B16:G16"/>
    <mergeCell ref="E9:F9"/>
    <mergeCell ref="E10:F10"/>
    <mergeCell ref="E11:F11"/>
    <mergeCell ref="E12:F12"/>
    <mergeCell ref="E13:F13"/>
    <mergeCell ref="E14:F14"/>
  </mergeCells>
  <pageMargins left="0.74803149606299213" right="0.74803149606299213" top="0.98425196850393704" bottom="0.98425196850393704" header="0" footer="0"/>
  <pageSetup paperSize="14" scale="9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CEBOLLA GUARDA</vt:lpstr>
      <vt:lpstr>'CEBOLLA GUARDA'!Área_de_impresión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2022-06-17T11:44:22Z</cp:lastPrinted>
  <dcterms:created xsi:type="dcterms:W3CDTF">2020-11-27T12:49:26Z</dcterms:created>
  <dcterms:modified xsi:type="dcterms:W3CDTF">2023-02-15T15:46:49Z</dcterms:modified>
</cp:coreProperties>
</file>