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PAPA" sheetId="1" r:id="rId1"/>
  </sheets>
  <definedNames/>
  <calcPr fullCalcOnLoad="1"/>
</workbook>
</file>

<file path=xl/sharedStrings.xml><?xml version="1.0" encoding="utf-8"?>
<sst xmlns="http://schemas.openxmlformats.org/spreadsheetml/2006/main" count="152" uniqueCount="103">
  <si>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</si>
  <si>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</si>
  <si>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</si>
  <si>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</si>
  <si>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</si>
  <si>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</si>
  <si>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</si>
  <si>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</si>
  <si>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</si>
  <si>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</si>
  <si>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</si>
  <si>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</si>
  <si>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</si>
  <si>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</si>
  <si>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</si>
  <si>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</si>
  <si>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</si>
  <si>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</si>
  <si>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</si>
  <si>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</si>
  <si>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</si>
  <si>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</si>
  <si>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</si>
  <si>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</si>
  <si>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</si>
  <si>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</si>
  <si>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</si>
  <si>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</si>
  <si>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</si>
  <si>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</si>
  <si>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</si>
  <si>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</si>
  <si>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</si>
  <si>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</si>
  <si>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</si>
  <si>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</si>
  <si>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</si>
  <si>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</si>
  <si>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</si>
  <si>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</si>
  <si>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</si>
  <si>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</si>
  <si>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</si>
  <si>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</si>
  <si>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</si>
  <si>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</si>
  <si>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</si>
  <si>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</si>
  <si>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</si>
  <si>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</si>
  <si>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</si>
  <si>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</si>
  <si>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</si>
  <si>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</si>
  <si>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</si>
  <si>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</si>
  <si>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</si>
  <si>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</si>
  <si>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</si>
  <si>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</si>
  <si>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</si>
  <si>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</si>
  <si>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</si>
  <si>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</si>
  <si>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</si>
  <si>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</si>
  <si>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</si>
  <si>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</si>
  <si>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</si>
  <si>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</si>
  <si>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</si>
  <si>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</si>
  <si>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</si>
  <si>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</si>
  <si>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</si>
  <si>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PAPA</t>
  </si>
  <si>
    <t>DESIREE</t>
  </si>
  <si>
    <t>La Union</t>
  </si>
  <si>
    <t>Mercado local</t>
  </si>
  <si>
    <t>Mar-Abr</t>
  </si>
  <si>
    <t>Selección y desifección</t>
  </si>
  <si>
    <t>Octubre</t>
  </si>
  <si>
    <t>Mezcla fertilizantes y otros</t>
  </si>
  <si>
    <t>siembra y abono manual</t>
  </si>
  <si>
    <t>Oct-Nov</t>
  </si>
  <si>
    <t>Aplicación biocidas</t>
  </si>
  <si>
    <t>Nov-Dic</t>
  </si>
  <si>
    <t>Fertilización post-siembra</t>
  </si>
  <si>
    <t>Noviembre</t>
  </si>
  <si>
    <t>Cosecha</t>
  </si>
  <si>
    <t>Aplicación Herbicida pre-siembra</t>
  </si>
  <si>
    <t>Septiembre</t>
  </si>
  <si>
    <t>Rastraje</t>
  </si>
  <si>
    <t>Abrir surcos</t>
  </si>
  <si>
    <t>Aporca</t>
  </si>
  <si>
    <t>sacos</t>
  </si>
  <si>
    <t>Glifosato</t>
  </si>
  <si>
    <t>Bectra</t>
  </si>
  <si>
    <t>Engeo</t>
  </si>
  <si>
    <t xml:space="preserve">unidad </t>
  </si>
  <si>
    <t>Sep-Oct</t>
  </si>
  <si>
    <t>Los Rios</t>
  </si>
  <si>
    <t>Mezcla 6-28-13</t>
  </si>
</sst>
</file>

<file path=xl/styles.xml><?xml version="1.0" encoding="utf-8"?>
<styleSheet xmlns="http://schemas.openxmlformats.org/spreadsheetml/2006/main">
  <numFmts count="37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 &quot;* #,##0.00&quot; &quot;;&quot;-&quot;* #,##0.00&quot; &quot;;&quot; &quot;* &quot;-&quot;??&quot; &quot;"/>
    <numFmt numFmtId="179" formatCode="#,##0.0"/>
    <numFmt numFmtId="180" formatCode="&quot; &quot;* #,##0&quot;   &quot;;&quot;-&quot;* #,##0&quot;   &quot;;&quot; &quot;* &quot;-&quot;??&quot;   &quot;"/>
    <numFmt numFmtId="181" formatCode="&quot; &quot;* #,##0&quot; &quot;;&quot; &quot;* &quot;-&quot;#,##0&quot; &quot;;&quot; &quot;* &quot;- &quot;"/>
    <numFmt numFmtId="182" formatCode="_-* #,##0_-;\-* #,##0_-;_-* &quot;-&quot;??_-;_-@_-"/>
    <numFmt numFmtId="183" formatCode="_ * #,##0.0_ ;_ * \-#,##0.0_ ;_ * &quot;-&quot;_ ;_ @_ "/>
    <numFmt numFmtId="184" formatCode="_ * #,##0.00_ ;_ * \-#,##0.00_ ;_ * &quot;-&quot;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 &quot;* #,##0.0&quot; &quot;;&quot;-&quot;* #,##0.0&quot; &quot;;&quot; &quot;* &quot;-&quot;??&quot; &quot;"/>
    <numFmt numFmtId="192" formatCode="&quot; &quot;* #,##0&quot; &quot;;&quot;-&quot;* #,##0&quot; &quot;;&quot; &quot;* &quot;-&quot;??&quot; &quot;"/>
  </numFmts>
  <fonts count="53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0" fontId="3" fillId="33" borderId="15" xfId="0" applyFont="1" applyFill="1" applyBorder="1" applyAlignment="1">
      <alignment/>
    </xf>
    <xf numFmtId="3" fontId="3" fillId="33" borderId="16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6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/>
    </xf>
    <xf numFmtId="49" fontId="5" fillId="33" borderId="16" xfId="0" applyNumberFormat="1" applyFont="1" applyFill="1" applyBorder="1" applyAlignment="1">
      <alignment wrapText="1"/>
    </xf>
    <xf numFmtId="49" fontId="5" fillId="33" borderId="16" xfId="0" applyNumberFormat="1" applyFont="1" applyFill="1" applyBorder="1" applyAlignment="1">
      <alignment horizontal="right"/>
    </xf>
    <xf numFmtId="49" fontId="5" fillId="33" borderId="16" xfId="0" applyNumberFormat="1" applyFont="1" applyFill="1" applyBorder="1" applyAlignment="1">
      <alignment horizontal="right" wrapText="1"/>
    </xf>
    <xf numFmtId="49" fontId="5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3" fontId="5" fillId="33" borderId="16" xfId="0" applyNumberFormat="1" applyFont="1" applyFill="1" applyBorder="1" applyAlignment="1">
      <alignment horizontal="right" wrapText="1"/>
    </xf>
    <xf numFmtId="14" fontId="5" fillId="33" borderId="16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justify" wrapText="1"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6" xfId="0" applyNumberFormat="1" applyFont="1" applyFill="1" applyBorder="1" applyAlignment="1">
      <alignment horizontal="center" vertic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5" fillId="33" borderId="16" xfId="0" applyNumberFormat="1" applyFont="1" applyFill="1" applyBorder="1" applyAlignment="1">
      <alignment wrapText="1"/>
    </xf>
    <xf numFmtId="49" fontId="8" fillId="34" borderId="16" xfId="0" applyNumberFormat="1" applyFont="1" applyFill="1" applyBorder="1" applyAlignment="1">
      <alignment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vertical="center"/>
    </xf>
    <xf numFmtId="3" fontId="8" fillId="34" borderId="16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3" fontId="8" fillId="34" borderId="24" xfId="0" applyNumberFormat="1" applyFont="1" applyFill="1" applyBorder="1" applyAlignment="1">
      <alignment vertical="center"/>
    </xf>
    <xf numFmtId="49" fontId="9" fillId="33" borderId="16" xfId="0" applyNumberFormat="1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 wrapText="1"/>
    </xf>
    <xf numFmtId="49" fontId="5" fillId="33" borderId="16" xfId="0" applyNumberFormat="1" applyFont="1" applyFill="1" applyBorder="1" applyAlignment="1">
      <alignment horizontal="center"/>
    </xf>
    <xf numFmtId="0" fontId="5" fillId="33" borderId="16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/>
    </xf>
    <xf numFmtId="49" fontId="9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49" fontId="5" fillId="33" borderId="28" xfId="0" applyNumberFormat="1" applyFont="1" applyFill="1" applyBorder="1" applyAlignment="1">
      <alignment/>
    </xf>
    <xf numFmtId="49" fontId="5" fillId="33" borderId="28" xfId="0" applyNumberFormat="1" applyFont="1" applyFill="1" applyBorder="1" applyAlignment="1">
      <alignment horizontal="center"/>
    </xf>
    <xf numFmtId="0" fontId="5" fillId="33" borderId="28" xfId="0" applyNumberFormat="1" applyFont="1" applyFill="1" applyBorder="1" applyAlignment="1">
      <alignment/>
    </xf>
    <xf numFmtId="3" fontId="5" fillId="33" borderId="28" xfId="0" applyNumberFormat="1" applyFont="1" applyFill="1" applyBorder="1" applyAlignment="1">
      <alignment/>
    </xf>
    <xf numFmtId="49" fontId="10" fillId="34" borderId="24" xfId="0" applyNumberFormat="1" applyFont="1" applyFill="1" applyBorder="1" applyAlignment="1">
      <alignment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vertical="center"/>
    </xf>
    <xf numFmtId="3" fontId="10" fillId="34" borderId="24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/>
    </xf>
    <xf numFmtId="179" fontId="5" fillId="33" borderId="16" xfId="0" applyNumberFormat="1" applyFont="1" applyFill="1" applyBorder="1" applyAlignment="1">
      <alignment/>
    </xf>
    <xf numFmtId="49" fontId="10" fillId="34" borderId="29" xfId="0" applyNumberFormat="1" applyFont="1" applyFill="1" applyBorder="1" applyAlignment="1">
      <alignment vertical="center"/>
    </xf>
    <xf numFmtId="0" fontId="10" fillId="34" borderId="29" xfId="0" applyFont="1" applyFill="1" applyBorder="1" applyAlignment="1">
      <alignment horizontal="center" vertical="center"/>
    </xf>
    <xf numFmtId="0" fontId="10" fillId="34" borderId="29" xfId="0" applyFont="1" applyFill="1" applyBorder="1" applyAlignment="1">
      <alignment vertical="center"/>
    </xf>
    <xf numFmtId="3" fontId="10" fillId="34" borderId="29" xfId="0" applyNumberFormat="1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0" fillId="33" borderId="3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1" xfId="0" applyNumberFormat="1" applyFont="1" applyFill="1" applyBorder="1" applyAlignment="1">
      <alignment vertical="center"/>
    </xf>
    <xf numFmtId="3" fontId="14" fillId="33" borderId="16" xfId="0" applyNumberFormat="1" applyFont="1" applyFill="1" applyBorder="1" applyAlignment="1">
      <alignment vertical="center"/>
    </xf>
    <xf numFmtId="0" fontId="14" fillId="33" borderId="16" xfId="0" applyNumberFormat="1" applyFont="1" applyFill="1" applyBorder="1" applyAlignment="1">
      <alignment vertical="center"/>
    </xf>
    <xf numFmtId="181" fontId="14" fillId="33" borderId="16" xfId="0" applyNumberFormat="1" applyFont="1" applyFill="1" applyBorder="1" applyAlignment="1">
      <alignment vertical="center"/>
    </xf>
    <xf numFmtId="0" fontId="11" fillId="36" borderId="32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80" fontId="2" fillId="33" borderId="0" xfId="0" applyNumberFormat="1" applyFont="1" applyFill="1" applyBorder="1" applyAlignment="1">
      <alignment vertical="center"/>
    </xf>
    <xf numFmtId="180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4" xfId="0" applyFont="1" applyFill="1" applyBorder="1" applyAlignment="1">
      <alignment/>
    </xf>
    <xf numFmtId="3" fontId="3" fillId="33" borderId="34" xfId="0" applyNumberFormat="1" applyFont="1" applyFill="1" applyBorder="1" applyAlignment="1">
      <alignment/>
    </xf>
    <xf numFmtId="49" fontId="2" fillId="35" borderId="35" xfId="0" applyNumberFormat="1" applyFont="1" applyFill="1" applyBorder="1" applyAlignment="1">
      <alignment vertical="center"/>
    </xf>
    <xf numFmtId="0" fontId="2" fillId="35" borderId="36" xfId="0" applyFont="1" applyFill="1" applyBorder="1" applyAlignment="1">
      <alignment vertical="center"/>
    </xf>
    <xf numFmtId="180" fontId="2" fillId="35" borderId="37" xfId="0" applyNumberFormat="1" applyFont="1" applyFill="1" applyBorder="1" applyAlignment="1">
      <alignment vertical="center"/>
    </xf>
    <xf numFmtId="49" fontId="2" fillId="34" borderId="38" xfId="0" applyNumberFormat="1" applyFont="1" applyFill="1" applyBorder="1" applyAlignment="1">
      <alignment vertical="center"/>
    </xf>
    <xf numFmtId="180" fontId="2" fillId="34" borderId="39" xfId="0" applyNumberFormat="1" applyFont="1" applyFill="1" applyBorder="1" applyAlignment="1">
      <alignment vertical="center"/>
    </xf>
    <xf numFmtId="49" fontId="2" fillId="35" borderId="38" xfId="0" applyNumberFormat="1" applyFont="1" applyFill="1" applyBorder="1" applyAlignment="1">
      <alignment vertical="center"/>
    </xf>
    <xf numFmtId="180" fontId="2" fillId="35" borderId="39" xfId="0" applyNumberFormat="1" applyFont="1" applyFill="1" applyBorder="1" applyAlignment="1">
      <alignment vertical="center"/>
    </xf>
    <xf numFmtId="49" fontId="2" fillId="35" borderId="40" xfId="0" applyNumberFormat="1" applyFont="1" applyFill="1" applyBorder="1" applyAlignment="1">
      <alignment vertical="center"/>
    </xf>
    <xf numFmtId="0" fontId="11" fillId="35" borderId="41" xfId="0" applyFont="1" applyFill="1" applyBorder="1" applyAlignment="1">
      <alignment vertical="center"/>
    </xf>
    <xf numFmtId="180" fontId="2" fillId="38" borderId="42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3" xfId="0" applyNumberFormat="1" applyFont="1" applyFill="1" applyBorder="1" applyAlignment="1">
      <alignment vertical="center"/>
    </xf>
    <xf numFmtId="49" fontId="16" fillId="37" borderId="44" xfId="0" applyNumberFormat="1" applyFont="1" applyFill="1" applyBorder="1" applyAlignment="1">
      <alignment/>
    </xf>
    <xf numFmtId="49" fontId="14" fillId="33" borderId="45" xfId="0" applyNumberFormat="1" applyFont="1" applyFill="1" applyBorder="1" applyAlignment="1">
      <alignment vertical="center"/>
    </xf>
    <xf numFmtId="9" fontId="16" fillId="33" borderId="46" xfId="0" applyNumberFormat="1" applyFont="1" applyFill="1" applyBorder="1" applyAlignment="1">
      <alignment/>
    </xf>
    <xf numFmtId="49" fontId="14" fillId="37" borderId="47" xfId="0" applyNumberFormat="1" applyFont="1" applyFill="1" applyBorder="1" applyAlignment="1">
      <alignment vertical="center"/>
    </xf>
    <xf numFmtId="181" fontId="14" fillId="37" borderId="48" xfId="0" applyNumberFormat="1" applyFont="1" applyFill="1" applyBorder="1" applyAlignment="1">
      <alignment vertical="center"/>
    </xf>
    <xf numFmtId="9" fontId="14" fillId="37" borderId="49" xfId="0" applyNumberFormat="1" applyFont="1" applyFill="1" applyBorder="1" applyAlignment="1">
      <alignment vertical="center"/>
    </xf>
    <xf numFmtId="0" fontId="16" fillId="39" borderId="50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1" xfId="0" applyNumberFormat="1" applyFont="1" applyFill="1" applyBorder="1" applyAlignment="1">
      <alignment vertical="center"/>
    </xf>
    <xf numFmtId="0" fontId="16" fillId="33" borderId="52" xfId="0" applyFont="1" applyFill="1" applyBorder="1" applyAlignment="1">
      <alignment/>
    </xf>
    <xf numFmtId="0" fontId="16" fillId="33" borderId="53" xfId="0" applyFont="1" applyFill="1" applyBorder="1" applyAlignment="1">
      <alignment/>
    </xf>
    <xf numFmtId="49" fontId="16" fillId="33" borderId="54" xfId="0" applyNumberFormat="1" applyFont="1" applyFill="1" applyBorder="1" applyAlignment="1">
      <alignment vertical="center"/>
    </xf>
    <xf numFmtId="0" fontId="16" fillId="33" borderId="55" xfId="0" applyFont="1" applyFill="1" applyBorder="1" applyAlignment="1">
      <alignment/>
    </xf>
    <xf numFmtId="49" fontId="16" fillId="33" borderId="56" xfId="0" applyNumberFormat="1" applyFont="1" applyFill="1" applyBorder="1" applyAlignment="1">
      <alignment vertical="center"/>
    </xf>
    <xf numFmtId="0" fontId="16" fillId="33" borderId="57" xfId="0" applyFont="1" applyFill="1" applyBorder="1" applyAlignment="1">
      <alignment/>
    </xf>
    <xf numFmtId="0" fontId="16" fillId="33" borderId="58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2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9" xfId="0" applyFont="1" applyFill="1" applyBorder="1" applyAlignment="1">
      <alignment vertical="center"/>
    </xf>
    <xf numFmtId="49" fontId="14" fillId="37" borderId="60" xfId="0" applyNumberFormat="1" applyFont="1" applyFill="1" applyBorder="1" applyAlignment="1">
      <alignment vertical="center"/>
    </xf>
    <xf numFmtId="0" fontId="14" fillId="37" borderId="61" xfId="0" applyNumberFormat="1" applyFont="1" applyFill="1" applyBorder="1" applyAlignment="1">
      <alignment vertical="center"/>
    </xf>
    <xf numFmtId="0" fontId="14" fillId="37" borderId="62" xfId="0" applyNumberFormat="1" applyFont="1" applyFill="1" applyBorder="1" applyAlignment="1">
      <alignment vertical="center"/>
    </xf>
    <xf numFmtId="181" fontId="14" fillId="37" borderId="49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49" fontId="3" fillId="33" borderId="16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/>
    </xf>
    <xf numFmtId="41" fontId="0" fillId="0" borderId="0" xfId="48" applyFont="1" applyAlignment="1">
      <alignment/>
    </xf>
    <xf numFmtId="41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2" fontId="5" fillId="33" borderId="16" xfId="0" applyNumberFormat="1" applyFont="1" applyFill="1" applyBorder="1" applyAlignment="1">
      <alignment horizontal="center" wrapText="1"/>
    </xf>
    <xf numFmtId="192" fontId="5" fillId="0" borderId="16" xfId="0" applyNumberFormat="1" applyFont="1" applyFill="1" applyBorder="1" applyAlignment="1">
      <alignment/>
    </xf>
    <xf numFmtId="49" fontId="19" fillId="39" borderId="63" xfId="0" applyNumberFormat="1" applyFont="1" applyFill="1" applyBorder="1" applyAlignment="1">
      <alignment vertical="center"/>
    </xf>
    <xf numFmtId="0" fontId="14" fillId="39" borderId="64" xfId="0" applyFont="1" applyFill="1" applyBorder="1" applyAlignment="1">
      <alignment vertical="center"/>
    </xf>
    <xf numFmtId="49" fontId="5" fillId="33" borderId="16" xfId="0" applyNumberFormat="1" applyFont="1" applyFill="1" applyBorder="1" applyAlignment="1">
      <alignment wrapText="1"/>
    </xf>
    <xf numFmtId="0" fontId="5" fillId="33" borderId="16" xfId="0" applyFont="1" applyFill="1" applyBorder="1" applyAlignment="1">
      <alignment wrapText="1"/>
    </xf>
    <xf numFmtId="49" fontId="4" fillId="34" borderId="16" xfId="0" applyNumberFormat="1" applyFont="1" applyFill="1" applyBorder="1" applyAlignment="1">
      <alignment wrapText="1"/>
    </xf>
    <xf numFmtId="0" fontId="4" fillId="40" borderId="16" xfId="0" applyFont="1" applyFill="1" applyBorder="1" applyAlignment="1">
      <alignment wrapText="1"/>
    </xf>
    <xf numFmtId="49" fontId="5" fillId="33" borderId="16" xfId="0" applyNumberFormat="1" applyFont="1" applyFill="1" applyBorder="1" applyAlignment="1">
      <alignment/>
    </xf>
    <xf numFmtId="0" fontId="5" fillId="33" borderId="16" xfId="0" applyFont="1" applyFill="1" applyBorder="1" applyAlignment="1">
      <alignment/>
    </xf>
    <xf numFmtId="49" fontId="7" fillId="34" borderId="16" xfId="0" applyNumberFormat="1" applyFont="1" applyFill="1" applyBorder="1" applyAlignment="1">
      <alignment horizontal="center" vertical="center"/>
    </xf>
    <xf numFmtId="0" fontId="7" fillId="40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showGridLines="0" tabSelected="1" zoomScalePageLayoutView="0" workbookViewId="0" topLeftCell="A42">
      <selection activeCell="G88" sqref="G88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55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38" t="s">
        <v>75</v>
      </c>
      <c r="D9" s="7"/>
      <c r="E9" s="150" t="s">
        <v>1</v>
      </c>
      <c r="F9" s="151"/>
      <c r="G9" s="8">
        <v>300</v>
      </c>
    </row>
    <row r="10" spans="1:7" ht="38.25" customHeight="1">
      <c r="A10" s="5"/>
      <c r="B10" s="9" t="s">
        <v>2</v>
      </c>
      <c r="C10" s="10" t="s">
        <v>76</v>
      </c>
      <c r="D10" s="11"/>
      <c r="E10" s="148" t="s">
        <v>3</v>
      </c>
      <c r="F10" s="149"/>
      <c r="G10" s="13" t="s">
        <v>31</v>
      </c>
    </row>
    <row r="11" spans="1:7" ht="18" customHeight="1">
      <c r="A11" s="5"/>
      <c r="B11" s="9" t="s">
        <v>4</v>
      </c>
      <c r="C11" s="13" t="s">
        <v>5</v>
      </c>
      <c r="D11" s="11"/>
      <c r="E11" s="148" t="s">
        <v>6</v>
      </c>
      <c r="F11" s="149"/>
      <c r="G11" s="145">
        <v>30000</v>
      </c>
    </row>
    <row r="12" spans="1:7" ht="11.25" customHeight="1">
      <c r="A12" s="5"/>
      <c r="B12" s="9" t="s">
        <v>7</v>
      </c>
      <c r="C12" s="14" t="s">
        <v>101</v>
      </c>
      <c r="D12" s="11"/>
      <c r="E12" s="15" t="s">
        <v>8</v>
      </c>
      <c r="F12" s="16"/>
      <c r="G12" s="139">
        <f>G9*G11</f>
        <v>9000000</v>
      </c>
    </row>
    <row r="13" spans="1:7" ht="11.25" customHeight="1">
      <c r="A13" s="5"/>
      <c r="B13" s="9" t="s">
        <v>9</v>
      </c>
      <c r="C13" s="13" t="s">
        <v>77</v>
      </c>
      <c r="D13" s="11"/>
      <c r="E13" s="148" t="s">
        <v>10</v>
      </c>
      <c r="F13" s="149"/>
      <c r="G13" s="13" t="s">
        <v>78</v>
      </c>
    </row>
    <row r="14" spans="1:7" ht="13.5" customHeight="1">
      <c r="A14" s="5"/>
      <c r="B14" s="9" t="s">
        <v>11</v>
      </c>
      <c r="C14" s="13" t="s">
        <v>77</v>
      </c>
      <c r="D14" s="11"/>
      <c r="E14" s="148" t="s">
        <v>12</v>
      </c>
      <c r="F14" s="149"/>
      <c r="G14" s="13" t="s">
        <v>79</v>
      </c>
    </row>
    <row r="15" spans="1:7" ht="25.5" customHeight="1">
      <c r="A15" s="5"/>
      <c r="B15" s="9" t="s">
        <v>13</v>
      </c>
      <c r="C15" s="18">
        <v>45015</v>
      </c>
      <c r="D15" s="11"/>
      <c r="E15" s="152" t="s">
        <v>14</v>
      </c>
      <c r="F15" s="153"/>
      <c r="G15" s="14" t="s">
        <v>15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54" t="s">
        <v>16</v>
      </c>
      <c r="C17" s="155"/>
      <c r="D17" s="155"/>
      <c r="E17" s="155"/>
      <c r="F17" s="155"/>
      <c r="G17" s="155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17</v>
      </c>
      <c r="C19" s="29"/>
      <c r="D19" s="30"/>
      <c r="E19" s="30"/>
      <c r="F19" s="30"/>
      <c r="G19" s="30"/>
    </row>
    <row r="20" spans="1:7" ht="24" customHeight="1">
      <c r="A20" s="24"/>
      <c r="B20" s="31" t="s">
        <v>18</v>
      </c>
      <c r="C20" s="31" t="s">
        <v>19</v>
      </c>
      <c r="D20" s="31" t="s">
        <v>20</v>
      </c>
      <c r="E20" s="31" t="s">
        <v>21</v>
      </c>
      <c r="F20" s="31" t="s">
        <v>22</v>
      </c>
      <c r="G20" s="31" t="s">
        <v>23</v>
      </c>
    </row>
    <row r="21" spans="1:7" ht="12.75" customHeight="1">
      <c r="A21" s="24"/>
      <c r="B21" s="12" t="s">
        <v>80</v>
      </c>
      <c r="C21" s="32" t="s">
        <v>24</v>
      </c>
      <c r="D21" s="33">
        <v>1</v>
      </c>
      <c r="E21" s="12" t="s">
        <v>81</v>
      </c>
      <c r="F21" s="17">
        <v>25000</v>
      </c>
      <c r="G21" s="17">
        <f aca="true" t="shared" si="0" ref="G21:G26">D21*F21</f>
        <v>25000</v>
      </c>
    </row>
    <row r="22" spans="1:7" ht="25.5" customHeight="1">
      <c r="A22" s="24"/>
      <c r="B22" s="12" t="s">
        <v>82</v>
      </c>
      <c r="C22" s="32" t="s">
        <v>24</v>
      </c>
      <c r="D22" s="33">
        <v>0.5</v>
      </c>
      <c r="E22" s="12" t="s">
        <v>81</v>
      </c>
      <c r="F22" s="17">
        <v>25000</v>
      </c>
      <c r="G22" s="17">
        <f t="shared" si="0"/>
        <v>12500</v>
      </c>
    </row>
    <row r="23" spans="1:7" ht="25.5" customHeight="1">
      <c r="A23" s="24"/>
      <c r="B23" s="12" t="s">
        <v>83</v>
      </c>
      <c r="C23" s="32" t="s">
        <v>24</v>
      </c>
      <c r="D23" s="33">
        <v>8</v>
      </c>
      <c r="E23" s="12" t="s">
        <v>84</v>
      </c>
      <c r="F23" s="17">
        <v>25000</v>
      </c>
      <c r="G23" s="17">
        <f t="shared" si="0"/>
        <v>200000</v>
      </c>
    </row>
    <row r="24" spans="1:7" ht="25.5" customHeight="1">
      <c r="A24" s="24"/>
      <c r="B24" s="12" t="s">
        <v>85</v>
      </c>
      <c r="C24" s="32" t="s">
        <v>24</v>
      </c>
      <c r="D24" s="33">
        <v>1.5</v>
      </c>
      <c r="E24" s="12" t="s">
        <v>86</v>
      </c>
      <c r="F24" s="17">
        <v>25000</v>
      </c>
      <c r="G24" s="17">
        <f t="shared" si="0"/>
        <v>37500</v>
      </c>
    </row>
    <row r="25" spans="1:7" ht="25.5" customHeight="1">
      <c r="A25" s="24"/>
      <c r="B25" s="12" t="s">
        <v>87</v>
      </c>
      <c r="C25" s="32" t="s">
        <v>24</v>
      </c>
      <c r="D25" s="33">
        <v>0.5</v>
      </c>
      <c r="E25" s="12" t="s">
        <v>88</v>
      </c>
      <c r="F25" s="17">
        <v>25000</v>
      </c>
      <c r="G25" s="17">
        <f t="shared" si="0"/>
        <v>12500</v>
      </c>
    </row>
    <row r="26" spans="1:7" ht="25.5" customHeight="1">
      <c r="A26" s="24"/>
      <c r="B26" s="12" t="s">
        <v>89</v>
      </c>
      <c r="C26" s="32" t="s">
        <v>24</v>
      </c>
      <c r="D26" s="33">
        <v>40</v>
      </c>
      <c r="E26" s="12" t="s">
        <v>79</v>
      </c>
      <c r="F26" s="17">
        <v>25000</v>
      </c>
      <c r="G26" s="17">
        <f t="shared" si="0"/>
        <v>1000000</v>
      </c>
    </row>
    <row r="27" spans="1:7" ht="12.75" customHeight="1">
      <c r="A27" s="24"/>
      <c r="B27" s="34" t="s">
        <v>25</v>
      </c>
      <c r="C27" s="35"/>
      <c r="D27" s="35"/>
      <c r="E27" s="35"/>
      <c r="F27" s="36"/>
      <c r="G27" s="37">
        <f>SUM(G21:G26)</f>
        <v>1287500</v>
      </c>
    </row>
    <row r="28" spans="1:7" ht="12" customHeight="1">
      <c r="A28" s="24"/>
      <c r="B28" s="25"/>
      <c r="C28" s="27"/>
      <c r="D28" s="27"/>
      <c r="E28" s="27"/>
      <c r="F28" s="38"/>
      <c r="G28" s="38"/>
    </row>
    <row r="29" spans="1:7" ht="12" customHeight="1">
      <c r="A29" s="2"/>
      <c r="B29" s="39" t="s">
        <v>26</v>
      </c>
      <c r="C29" s="40"/>
      <c r="D29" s="41"/>
      <c r="E29" s="41"/>
      <c r="F29" s="42"/>
      <c r="G29" s="42"/>
    </row>
    <row r="30" spans="1:7" ht="24" customHeight="1">
      <c r="A30" s="5"/>
      <c r="B30" s="43" t="s">
        <v>18</v>
      </c>
      <c r="C30" s="44" t="s">
        <v>19</v>
      </c>
      <c r="D30" s="44" t="s">
        <v>20</v>
      </c>
      <c r="E30" s="43" t="s">
        <v>21</v>
      </c>
      <c r="F30" s="44" t="s">
        <v>22</v>
      </c>
      <c r="G30" s="43" t="s">
        <v>23</v>
      </c>
    </row>
    <row r="31" spans="1:7" ht="12" customHeight="1">
      <c r="A31" s="5"/>
      <c r="B31" s="45"/>
      <c r="C31" s="46" t="s">
        <v>74</v>
      </c>
      <c r="D31" s="46"/>
      <c r="E31" s="46"/>
      <c r="F31" s="45"/>
      <c r="G31" s="45"/>
    </row>
    <row r="32" spans="1:7" ht="12" customHeight="1">
      <c r="A32" s="5"/>
      <c r="B32" s="47" t="s">
        <v>27</v>
      </c>
      <c r="C32" s="48"/>
      <c r="D32" s="48"/>
      <c r="E32" s="48"/>
      <c r="F32" s="49"/>
      <c r="G32" s="49"/>
    </row>
    <row r="33" spans="1:7" ht="12" customHeight="1">
      <c r="A33" s="5"/>
      <c r="B33" s="50"/>
      <c r="C33" s="51"/>
      <c r="D33" s="51"/>
      <c r="E33" s="51"/>
      <c r="F33" s="52"/>
      <c r="G33" s="52"/>
    </row>
    <row r="34" spans="1:7" ht="12" customHeight="1">
      <c r="A34" s="2"/>
      <c r="B34" s="39" t="s">
        <v>28</v>
      </c>
      <c r="C34" s="40"/>
      <c r="D34" s="41"/>
      <c r="E34" s="41"/>
      <c r="F34" s="42"/>
      <c r="G34" s="42"/>
    </row>
    <row r="35" spans="1:7" ht="24" customHeight="1">
      <c r="A35" s="5"/>
      <c r="B35" s="53" t="s">
        <v>18</v>
      </c>
      <c r="C35" s="53" t="s">
        <v>19</v>
      </c>
      <c r="D35" s="53" t="s">
        <v>20</v>
      </c>
      <c r="E35" s="53" t="s">
        <v>21</v>
      </c>
      <c r="F35" s="54" t="s">
        <v>22</v>
      </c>
      <c r="G35" s="53" t="s">
        <v>23</v>
      </c>
    </row>
    <row r="36" spans="1:12" ht="12.75" customHeight="1">
      <c r="A36" s="5"/>
      <c r="B36" s="12" t="s">
        <v>90</v>
      </c>
      <c r="C36" s="32" t="s">
        <v>29</v>
      </c>
      <c r="D36" s="144">
        <v>0.14423076923076922</v>
      </c>
      <c r="E36" s="14" t="s">
        <v>91</v>
      </c>
      <c r="F36" s="139">
        <v>130000</v>
      </c>
      <c r="G36" s="17">
        <f aca="true" t="shared" si="1" ref="G36:G41">D36*F36</f>
        <v>18750</v>
      </c>
      <c r="J36" s="141"/>
      <c r="K36" s="141"/>
      <c r="L36" s="143"/>
    </row>
    <row r="37" spans="1:12" ht="12.75" customHeight="1">
      <c r="A37" s="24"/>
      <c r="B37" s="12" t="s">
        <v>92</v>
      </c>
      <c r="C37" s="32" t="s">
        <v>29</v>
      </c>
      <c r="D37" s="144">
        <v>3.8461538461538463</v>
      </c>
      <c r="E37" s="14" t="s">
        <v>91</v>
      </c>
      <c r="F37" s="139">
        <v>130000</v>
      </c>
      <c r="G37" s="17">
        <f t="shared" si="1"/>
        <v>500000</v>
      </c>
      <c r="J37" s="141"/>
      <c r="K37" s="141"/>
      <c r="L37" s="143"/>
    </row>
    <row r="38" spans="1:12" ht="12.75" customHeight="1">
      <c r="A38" s="24"/>
      <c r="B38" s="12" t="s">
        <v>30</v>
      </c>
      <c r="C38" s="32" t="s">
        <v>29</v>
      </c>
      <c r="D38" s="144">
        <v>0.14583333333333334</v>
      </c>
      <c r="E38" s="14" t="s">
        <v>91</v>
      </c>
      <c r="F38" s="139">
        <v>480000</v>
      </c>
      <c r="G38" s="17">
        <f t="shared" si="1"/>
        <v>70000</v>
      </c>
      <c r="J38" s="141"/>
      <c r="K38" s="141"/>
      <c r="L38" s="143"/>
    </row>
    <row r="39" spans="1:12" ht="12.75" customHeight="1">
      <c r="A39" s="24"/>
      <c r="B39" s="12" t="s">
        <v>92</v>
      </c>
      <c r="C39" s="32" t="s">
        <v>29</v>
      </c>
      <c r="D39" s="144">
        <v>0.16666666666666666</v>
      </c>
      <c r="E39" s="14" t="s">
        <v>81</v>
      </c>
      <c r="F39" s="139">
        <v>150000</v>
      </c>
      <c r="G39" s="17">
        <f t="shared" si="1"/>
        <v>25000</v>
      </c>
      <c r="J39" s="141"/>
      <c r="K39" s="141"/>
      <c r="L39" s="143"/>
    </row>
    <row r="40" spans="1:12" ht="12.75" customHeight="1">
      <c r="A40" s="24"/>
      <c r="B40" s="12" t="s">
        <v>93</v>
      </c>
      <c r="C40" s="32" t="s">
        <v>29</v>
      </c>
      <c r="D40" s="144">
        <v>0.027777777777777776</v>
      </c>
      <c r="E40" s="14" t="s">
        <v>81</v>
      </c>
      <c r="F40" s="139">
        <v>450000</v>
      </c>
      <c r="G40" s="17">
        <f t="shared" si="1"/>
        <v>12500</v>
      </c>
      <c r="J40" s="141"/>
      <c r="K40" s="141"/>
      <c r="L40" s="143"/>
    </row>
    <row r="41" spans="1:12" ht="12.75" customHeight="1">
      <c r="A41" s="24"/>
      <c r="B41" s="12" t="s">
        <v>94</v>
      </c>
      <c r="C41" s="32" t="s">
        <v>29</v>
      </c>
      <c r="D41" s="144">
        <v>0.2777777777777778</v>
      </c>
      <c r="E41" s="14" t="s">
        <v>88</v>
      </c>
      <c r="F41" s="139">
        <v>180000</v>
      </c>
      <c r="G41" s="17">
        <f t="shared" si="1"/>
        <v>50000</v>
      </c>
      <c r="J41" s="141"/>
      <c r="K41" s="141"/>
      <c r="L41" s="143"/>
    </row>
    <row r="42" spans="1:11" ht="12.75" customHeight="1">
      <c r="A42" s="24"/>
      <c r="B42" s="55" t="s">
        <v>32</v>
      </c>
      <c r="C42" s="56"/>
      <c r="D42" s="56"/>
      <c r="E42" s="56"/>
      <c r="F42" s="57"/>
      <c r="G42" s="58">
        <f>SUM(G36:G41)</f>
        <v>676250</v>
      </c>
      <c r="K42" s="142"/>
    </row>
    <row r="43" spans="1:7" ht="12" customHeight="1">
      <c r="A43" s="5"/>
      <c r="B43" s="50"/>
      <c r="C43" s="51"/>
      <c r="D43" s="51"/>
      <c r="E43" s="51"/>
      <c r="F43" s="52"/>
      <c r="G43" s="52"/>
    </row>
    <row r="44" spans="1:7" ht="12" customHeight="1">
      <c r="A44" s="2"/>
      <c r="B44" s="39" t="s">
        <v>33</v>
      </c>
      <c r="C44" s="40"/>
      <c r="D44" s="41"/>
      <c r="E44" s="41"/>
      <c r="F44" s="42"/>
      <c r="G44" s="42"/>
    </row>
    <row r="45" spans="1:11" ht="24" customHeight="1">
      <c r="A45" s="5"/>
      <c r="B45" s="54" t="s">
        <v>34</v>
      </c>
      <c r="C45" s="54" t="s">
        <v>35</v>
      </c>
      <c r="D45" s="54" t="s">
        <v>36</v>
      </c>
      <c r="E45" s="54" t="s">
        <v>21</v>
      </c>
      <c r="F45" s="54" t="s">
        <v>22</v>
      </c>
      <c r="G45" s="54" t="s">
        <v>23</v>
      </c>
      <c r="K45" s="137"/>
    </row>
    <row r="46" spans="1:11" ht="12.75" customHeight="1">
      <c r="A46" s="5"/>
      <c r="B46" s="59" t="s">
        <v>37</v>
      </c>
      <c r="C46" s="60"/>
      <c r="D46" s="60"/>
      <c r="E46" s="60"/>
      <c r="F46" s="60"/>
      <c r="G46" s="60"/>
      <c r="K46" s="137"/>
    </row>
    <row r="47" spans="1:7" ht="12.75" customHeight="1">
      <c r="A47" s="24"/>
      <c r="B47" s="15" t="s">
        <v>38</v>
      </c>
      <c r="C47" s="61" t="s">
        <v>40</v>
      </c>
      <c r="D47" s="62">
        <v>2500</v>
      </c>
      <c r="E47" s="61" t="s">
        <v>100</v>
      </c>
      <c r="F47" s="140">
        <v>750</v>
      </c>
      <c r="G47" s="63">
        <f>(D47*F47)*1.19</f>
        <v>2231250</v>
      </c>
    </row>
    <row r="48" spans="1:7" ht="12.75" customHeight="1">
      <c r="A48" s="24"/>
      <c r="B48" s="15" t="s">
        <v>95</v>
      </c>
      <c r="C48" s="61" t="s">
        <v>99</v>
      </c>
      <c r="D48" s="62">
        <v>500</v>
      </c>
      <c r="E48" s="61" t="s">
        <v>79</v>
      </c>
      <c r="F48" s="140">
        <v>500</v>
      </c>
      <c r="G48" s="63">
        <f>(D48*F48)*1.19</f>
        <v>297500</v>
      </c>
    </row>
    <row r="49" spans="1:7" ht="12.75" customHeight="1">
      <c r="A49" s="24"/>
      <c r="B49" s="64" t="s">
        <v>39</v>
      </c>
      <c r="C49" s="65"/>
      <c r="D49" s="16"/>
      <c r="E49" s="65"/>
      <c r="F49" s="63"/>
      <c r="G49" s="63"/>
    </row>
    <row r="50" spans="1:7" ht="12.75" customHeight="1">
      <c r="A50" s="24"/>
      <c r="B50" s="15" t="s">
        <v>102</v>
      </c>
      <c r="C50" s="61" t="s">
        <v>40</v>
      </c>
      <c r="D50" s="62">
        <v>2000</v>
      </c>
      <c r="E50" s="61" t="s">
        <v>84</v>
      </c>
      <c r="F50" s="63">
        <f>630*1.19</f>
        <v>749.6999999999999</v>
      </c>
      <c r="G50" s="63">
        <f aca="true" t="shared" si="2" ref="G50:G55">(D50*F50)*1.19</f>
        <v>1784285.9999999995</v>
      </c>
    </row>
    <row r="51" spans="1:7" ht="12.75" customHeight="1">
      <c r="A51" s="24"/>
      <c r="B51" s="64" t="s">
        <v>41</v>
      </c>
      <c r="C51" s="65"/>
      <c r="D51" s="16"/>
      <c r="E51" s="65"/>
      <c r="F51" s="63"/>
      <c r="G51" s="63"/>
    </row>
    <row r="52" spans="1:7" ht="12.75" customHeight="1">
      <c r="A52" s="24"/>
      <c r="B52" s="15" t="s">
        <v>96</v>
      </c>
      <c r="C52" s="61" t="s">
        <v>42</v>
      </c>
      <c r="D52" s="62">
        <v>3</v>
      </c>
      <c r="E52" s="61" t="s">
        <v>91</v>
      </c>
      <c r="F52" s="63">
        <f>8800*1.19</f>
        <v>10472</v>
      </c>
      <c r="G52" s="63">
        <f t="shared" si="2"/>
        <v>37385.04</v>
      </c>
    </row>
    <row r="53" spans="1:7" ht="12.75" customHeight="1">
      <c r="A53" s="24"/>
      <c r="B53" s="15" t="s">
        <v>97</v>
      </c>
      <c r="C53" s="61" t="s">
        <v>42</v>
      </c>
      <c r="D53" s="62">
        <v>1</v>
      </c>
      <c r="E53" s="61" t="s">
        <v>88</v>
      </c>
      <c r="F53" s="63">
        <v>33320</v>
      </c>
      <c r="G53" s="63">
        <f t="shared" si="2"/>
        <v>39650.799999999996</v>
      </c>
    </row>
    <row r="54" spans="1:7" ht="12.75" customHeight="1">
      <c r="A54" s="24"/>
      <c r="B54" s="64" t="s">
        <v>43</v>
      </c>
      <c r="C54" s="65"/>
      <c r="D54" s="16"/>
      <c r="E54" s="65"/>
      <c r="F54" s="63"/>
      <c r="G54" s="63"/>
    </row>
    <row r="55" spans="1:7" ht="12.75" customHeight="1">
      <c r="A55" s="24"/>
      <c r="B55" s="66" t="s">
        <v>98</v>
      </c>
      <c r="C55" s="67" t="s">
        <v>42</v>
      </c>
      <c r="D55" s="68">
        <v>0.3</v>
      </c>
      <c r="E55" s="67" t="s">
        <v>86</v>
      </c>
      <c r="F55" s="69">
        <f>83300*1.19</f>
        <v>99127</v>
      </c>
      <c r="G55" s="63">
        <f t="shared" si="2"/>
        <v>35388.339</v>
      </c>
    </row>
    <row r="56" spans="1:7" ht="13.5" customHeight="1">
      <c r="A56" s="24"/>
      <c r="B56" s="70" t="s">
        <v>44</v>
      </c>
      <c r="C56" s="71"/>
      <c r="D56" s="71"/>
      <c r="E56" s="71"/>
      <c r="F56" s="72"/>
      <c r="G56" s="73">
        <f>SUM(G46:G55)</f>
        <v>4425460.179</v>
      </c>
    </row>
    <row r="57" spans="1:7" ht="12" customHeight="1">
      <c r="A57" s="5"/>
      <c r="B57" s="50"/>
      <c r="C57" s="51"/>
      <c r="D57" s="51"/>
      <c r="E57" s="74"/>
      <c r="F57" s="52"/>
      <c r="G57" s="52"/>
    </row>
    <row r="58" spans="1:7" ht="12" customHeight="1">
      <c r="A58" s="2"/>
      <c r="B58" s="39" t="s">
        <v>45</v>
      </c>
      <c r="C58" s="40"/>
      <c r="D58" s="41"/>
      <c r="E58" s="41"/>
      <c r="F58" s="42"/>
      <c r="G58" s="42"/>
    </row>
    <row r="59" spans="1:7" ht="24" customHeight="1">
      <c r="A59" s="5"/>
      <c r="B59" s="53" t="s">
        <v>46</v>
      </c>
      <c r="C59" s="54" t="s">
        <v>35</v>
      </c>
      <c r="D59" s="54" t="s">
        <v>36</v>
      </c>
      <c r="E59" s="53" t="s">
        <v>21</v>
      </c>
      <c r="F59" s="54" t="s">
        <v>22</v>
      </c>
      <c r="G59" s="53" t="s">
        <v>23</v>
      </c>
    </row>
    <row r="60" spans="1:7" ht="12.75" customHeight="1">
      <c r="A60" s="5"/>
      <c r="B60" s="12"/>
      <c r="C60" s="61"/>
      <c r="D60" s="63"/>
      <c r="E60" s="32"/>
      <c r="F60" s="75"/>
      <c r="G60" s="63"/>
    </row>
    <row r="61" spans="1:7" ht="13.5" customHeight="1">
      <c r="A61" s="24"/>
      <c r="B61" s="76" t="s">
        <v>47</v>
      </c>
      <c r="C61" s="77"/>
      <c r="D61" s="77"/>
      <c r="E61" s="77"/>
      <c r="F61" s="78"/>
      <c r="G61" s="79">
        <f>SUM(G60)</f>
        <v>0</v>
      </c>
    </row>
    <row r="62" spans="1:7" ht="12" customHeight="1">
      <c r="A62" s="5"/>
      <c r="B62" s="96"/>
      <c r="C62" s="96"/>
      <c r="D62" s="96"/>
      <c r="E62" s="96"/>
      <c r="F62" s="97"/>
      <c r="G62" s="97"/>
    </row>
    <row r="63" spans="1:7" ht="12" customHeight="1">
      <c r="A63" s="2"/>
      <c r="B63" s="98" t="s">
        <v>48</v>
      </c>
      <c r="C63" s="99"/>
      <c r="D63" s="99"/>
      <c r="E63" s="99"/>
      <c r="F63" s="99"/>
      <c r="G63" s="100">
        <f>G27+G42+G56+G61</f>
        <v>6389210.179</v>
      </c>
    </row>
    <row r="64" spans="1:7" ht="12" customHeight="1">
      <c r="A64" s="93"/>
      <c r="B64" s="101" t="s">
        <v>49</v>
      </c>
      <c r="C64" s="81"/>
      <c r="D64" s="81"/>
      <c r="E64" s="81"/>
      <c r="F64" s="81"/>
      <c r="G64" s="102">
        <f>G63*0.05</f>
        <v>319460.50895</v>
      </c>
    </row>
    <row r="65" spans="1:7" ht="12" customHeight="1">
      <c r="A65" s="93"/>
      <c r="B65" s="103" t="s">
        <v>50</v>
      </c>
      <c r="C65" s="80"/>
      <c r="D65" s="80"/>
      <c r="E65" s="80"/>
      <c r="F65" s="80"/>
      <c r="G65" s="104">
        <f>G64+G63</f>
        <v>6708670.687949999</v>
      </c>
    </row>
    <row r="66" spans="1:7" ht="12" customHeight="1">
      <c r="A66" s="93"/>
      <c r="B66" s="101" t="s">
        <v>51</v>
      </c>
      <c r="C66" s="81"/>
      <c r="D66" s="81"/>
      <c r="E66" s="81"/>
      <c r="F66" s="81"/>
      <c r="G66" s="102">
        <f>G12</f>
        <v>9000000</v>
      </c>
    </row>
    <row r="67" spans="1:7" ht="12" customHeight="1">
      <c r="A67" s="93"/>
      <c r="B67" s="105" t="s">
        <v>52</v>
      </c>
      <c r="C67" s="106"/>
      <c r="D67" s="106"/>
      <c r="E67" s="106"/>
      <c r="F67" s="106"/>
      <c r="G67" s="107">
        <f>G66-G65</f>
        <v>2291329.3120500008</v>
      </c>
    </row>
    <row r="68" spans="1:7" ht="12" customHeight="1">
      <c r="A68" s="93"/>
      <c r="B68" s="94" t="s">
        <v>53</v>
      </c>
      <c r="C68" s="95"/>
      <c r="D68" s="95"/>
      <c r="E68" s="95"/>
      <c r="F68" s="95"/>
      <c r="G68" s="90"/>
    </row>
    <row r="69" spans="1:7" ht="12.75" customHeight="1" thickBot="1">
      <c r="A69" s="93"/>
      <c r="B69" s="108"/>
      <c r="C69" s="95"/>
      <c r="D69" s="95"/>
      <c r="E69" s="95"/>
      <c r="F69" s="95"/>
      <c r="G69" s="90"/>
    </row>
    <row r="70" spans="1:7" ht="12" customHeight="1">
      <c r="A70" s="93"/>
      <c r="B70" s="120" t="s">
        <v>54</v>
      </c>
      <c r="C70" s="121"/>
      <c r="D70" s="121"/>
      <c r="E70" s="121"/>
      <c r="F70" s="122"/>
      <c r="G70" s="90"/>
    </row>
    <row r="71" spans="1:7" ht="12" customHeight="1">
      <c r="A71" s="93"/>
      <c r="B71" s="123" t="s">
        <v>55</v>
      </c>
      <c r="C71" s="92"/>
      <c r="D71" s="92"/>
      <c r="E71" s="92"/>
      <c r="F71" s="124"/>
      <c r="G71" s="90"/>
    </row>
    <row r="72" spans="1:7" ht="12" customHeight="1">
      <c r="A72" s="93"/>
      <c r="B72" s="123" t="s">
        <v>56</v>
      </c>
      <c r="C72" s="92"/>
      <c r="D72" s="92"/>
      <c r="E72" s="92"/>
      <c r="F72" s="124"/>
      <c r="G72" s="90"/>
    </row>
    <row r="73" spans="1:7" ht="12" customHeight="1">
      <c r="A73" s="93"/>
      <c r="B73" s="123" t="s">
        <v>57</v>
      </c>
      <c r="C73" s="92"/>
      <c r="D73" s="92"/>
      <c r="E73" s="92"/>
      <c r="F73" s="124"/>
      <c r="G73" s="90"/>
    </row>
    <row r="74" spans="1:7" ht="12" customHeight="1">
      <c r="A74" s="93"/>
      <c r="B74" s="123" t="s">
        <v>58</v>
      </c>
      <c r="C74" s="92"/>
      <c r="D74" s="92"/>
      <c r="E74" s="92"/>
      <c r="F74" s="124"/>
      <c r="G74" s="90"/>
    </row>
    <row r="75" spans="1:7" ht="12" customHeight="1">
      <c r="A75" s="93"/>
      <c r="B75" s="123" t="s">
        <v>59</v>
      </c>
      <c r="C75" s="92"/>
      <c r="D75" s="92"/>
      <c r="E75" s="92"/>
      <c r="F75" s="124"/>
      <c r="G75" s="90"/>
    </row>
    <row r="76" spans="1:7" ht="12.75" customHeight="1" thickBot="1">
      <c r="A76" s="93"/>
      <c r="B76" s="125" t="s">
        <v>60</v>
      </c>
      <c r="C76" s="126"/>
      <c r="D76" s="126"/>
      <c r="E76" s="126"/>
      <c r="F76" s="127"/>
      <c r="G76" s="90"/>
    </row>
    <row r="77" spans="1:7" ht="12.75" customHeight="1">
      <c r="A77" s="93"/>
      <c r="B77" s="118"/>
      <c r="C77" s="92"/>
      <c r="D77" s="92"/>
      <c r="E77" s="92"/>
      <c r="F77" s="92"/>
      <c r="G77" s="90"/>
    </row>
    <row r="78" spans="1:7" ht="15" customHeight="1" thickBot="1">
      <c r="A78" s="93"/>
      <c r="B78" s="146" t="s">
        <v>61</v>
      </c>
      <c r="C78" s="147"/>
      <c r="D78" s="117"/>
      <c r="E78" s="83"/>
      <c r="F78" s="83"/>
      <c r="G78" s="90"/>
    </row>
    <row r="79" spans="1:7" ht="12" customHeight="1">
      <c r="A79" s="93"/>
      <c r="B79" s="110" t="s">
        <v>46</v>
      </c>
      <c r="C79" s="84" t="s">
        <v>62</v>
      </c>
      <c r="D79" s="111" t="s">
        <v>63</v>
      </c>
      <c r="E79" s="83"/>
      <c r="F79" s="83"/>
      <c r="G79" s="90"/>
    </row>
    <row r="80" spans="1:7" ht="12" customHeight="1">
      <c r="A80" s="93"/>
      <c r="B80" s="112" t="s">
        <v>64</v>
      </c>
      <c r="C80" s="85">
        <f>G27</f>
        <v>1287500</v>
      </c>
      <c r="D80" s="113">
        <f>(C80/C86)</f>
        <v>0.19191581460580345</v>
      </c>
      <c r="E80" s="83"/>
      <c r="F80" s="83"/>
      <c r="G80" s="90"/>
    </row>
    <row r="81" spans="1:7" ht="12" customHeight="1">
      <c r="A81" s="93"/>
      <c r="B81" s="112" t="s">
        <v>65</v>
      </c>
      <c r="C81" s="86">
        <v>0</v>
      </c>
      <c r="D81" s="113">
        <v>0</v>
      </c>
      <c r="E81" s="83"/>
      <c r="F81" s="83"/>
      <c r="G81" s="90"/>
    </row>
    <row r="82" spans="1:7" ht="12" customHeight="1">
      <c r="A82" s="93"/>
      <c r="B82" s="112" t="s">
        <v>66</v>
      </c>
      <c r="C82" s="85">
        <f>G42</f>
        <v>676250</v>
      </c>
      <c r="D82" s="113">
        <f>(C82/C86)</f>
        <v>0.10080238417644628</v>
      </c>
      <c r="E82" s="83"/>
      <c r="F82" s="83"/>
      <c r="G82" s="90"/>
    </row>
    <row r="83" spans="1:7" ht="12" customHeight="1">
      <c r="A83" s="93"/>
      <c r="B83" s="112" t="s">
        <v>34</v>
      </c>
      <c r="C83" s="85">
        <f>G56</f>
        <v>4425460.179</v>
      </c>
      <c r="D83" s="113">
        <f>(C83/C86)</f>
        <v>0.6596627535987026</v>
      </c>
      <c r="E83" s="83"/>
      <c r="F83" s="83"/>
      <c r="G83" s="90"/>
    </row>
    <row r="84" spans="1:7" ht="12" customHeight="1">
      <c r="A84" s="93"/>
      <c r="B84" s="112" t="s">
        <v>67</v>
      </c>
      <c r="C84" s="87">
        <f>G61</f>
        <v>0</v>
      </c>
      <c r="D84" s="113">
        <f>(C84/C86)</f>
        <v>0</v>
      </c>
      <c r="E84" s="89"/>
      <c r="F84" s="89"/>
      <c r="G84" s="90"/>
    </row>
    <row r="85" spans="1:7" ht="12" customHeight="1">
      <c r="A85" s="93"/>
      <c r="B85" s="112" t="s">
        <v>68</v>
      </c>
      <c r="C85" s="87">
        <f>G64</f>
        <v>319460.50895</v>
      </c>
      <c r="D85" s="113">
        <f>(C85/C86)</f>
        <v>0.04761904761904762</v>
      </c>
      <c r="E85" s="89"/>
      <c r="F85" s="89"/>
      <c r="G85" s="90"/>
    </row>
    <row r="86" spans="1:7" ht="12.75" customHeight="1" thickBot="1">
      <c r="A86" s="93"/>
      <c r="B86" s="114" t="s">
        <v>69</v>
      </c>
      <c r="C86" s="115">
        <f>SUM(C80:C85)</f>
        <v>6708670.687949999</v>
      </c>
      <c r="D86" s="116">
        <f>SUM(D80:D85)</f>
        <v>1</v>
      </c>
      <c r="E86" s="89"/>
      <c r="F86" s="89"/>
      <c r="G86" s="90"/>
    </row>
    <row r="87" spans="1:7" ht="12" customHeight="1">
      <c r="A87" s="93"/>
      <c r="B87" s="108"/>
      <c r="C87" s="95"/>
      <c r="D87" s="95"/>
      <c r="E87" s="95"/>
      <c r="F87" s="95"/>
      <c r="G87" s="90"/>
    </row>
    <row r="88" spans="1:7" ht="12.75" customHeight="1">
      <c r="A88" s="93"/>
      <c r="B88" s="109"/>
      <c r="C88" s="95"/>
      <c r="D88" s="95"/>
      <c r="E88" s="95"/>
      <c r="F88" s="95"/>
      <c r="G88" s="90"/>
    </row>
    <row r="89" spans="1:7" ht="12" customHeight="1" thickBot="1">
      <c r="A89" s="93"/>
      <c r="B89" s="129"/>
      <c r="C89" s="130" t="s">
        <v>70</v>
      </c>
      <c r="D89" s="131"/>
      <c r="E89" s="132"/>
      <c r="F89" s="88"/>
      <c r="G89" s="90"/>
    </row>
    <row r="90" spans="1:7" ht="12" customHeight="1">
      <c r="A90" s="82"/>
      <c r="B90" s="133" t="s">
        <v>71</v>
      </c>
      <c r="C90" s="134">
        <v>200</v>
      </c>
      <c r="D90" s="134">
        <v>300</v>
      </c>
      <c r="E90" s="135">
        <v>350</v>
      </c>
      <c r="F90" s="128"/>
      <c r="G90" s="91"/>
    </row>
    <row r="91" spans="1:7" ht="12.75" customHeight="1" thickBot="1">
      <c r="A91" s="93"/>
      <c r="B91" s="114" t="s">
        <v>72</v>
      </c>
      <c r="C91" s="115">
        <f>(G65/C90)</f>
        <v>33543.35343975</v>
      </c>
      <c r="D91" s="115">
        <f>(G65/D90)</f>
        <v>22362.235626499998</v>
      </c>
      <c r="E91" s="136">
        <f>(G65/E90)</f>
        <v>19167.630536999997</v>
      </c>
      <c r="F91" s="128"/>
      <c r="G91" s="91"/>
    </row>
    <row r="92" spans="1:7" ht="15" customHeight="1">
      <c r="A92" s="93"/>
      <c r="B92" s="119" t="s">
        <v>73</v>
      </c>
      <c r="C92" s="92"/>
      <c r="D92" s="92"/>
      <c r="E92" s="92"/>
      <c r="F92" s="92"/>
      <c r="G92" s="92"/>
    </row>
    <row r="93" ht="11.25" customHeight="1">
      <c r="A93" s="93"/>
    </row>
  </sheetData>
  <sheetProtection/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rintOptions/>
  <pageMargins left="0.748031" right="0.748031" top="0.984252" bottom="0.984252" header="0" footer="0"/>
  <pageSetup fitToHeight="1" fitToWidth="1" horizontalDpi="600" verticalDpi="600" orientation="portrait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Diaz Molina Victor Leonardo</cp:lastModifiedBy>
  <dcterms:created xsi:type="dcterms:W3CDTF">2020-11-27T12:49:26Z</dcterms:created>
  <dcterms:modified xsi:type="dcterms:W3CDTF">2023-03-31T16:11:50Z</dcterms:modified>
  <cp:category/>
  <cp:version/>
  <cp:contentType/>
  <cp:contentStatus/>
</cp:coreProperties>
</file>