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IEL" sheetId="1" r:id="rId1"/>
  </sheets>
  <definedNames/>
  <calcPr fullCalcOnLoad="1"/>
</workbook>
</file>

<file path=xl/sharedStrings.xml><?xml version="1.0" encoding="utf-8"?>
<sst xmlns="http://schemas.openxmlformats.org/spreadsheetml/2006/main" count="126" uniqueCount="96">
  <si>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</si>
  <si>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</si>
  <si>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</si>
  <si>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</si>
  <si>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</si>
  <si>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</si>
  <si>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</si>
  <si>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</si>
  <si>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</si>
  <si>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</si>
  <si>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</si>
  <si>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</si>
  <si>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</si>
  <si>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</si>
  <si>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</si>
  <si>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</si>
  <si>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</si>
  <si>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</si>
  <si>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</si>
  <si>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</si>
  <si>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</si>
  <si>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</si>
  <si>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</si>
  <si>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</si>
  <si>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</si>
  <si>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</si>
  <si>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</si>
  <si>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</si>
  <si>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</si>
  <si>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</si>
  <si>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</si>
  <si>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</si>
  <si>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</si>
  <si>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</si>
  <si>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</si>
  <si>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</si>
  <si>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</si>
  <si>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</si>
  <si>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</si>
  <si>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</si>
  <si>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</si>
  <si>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</si>
  <si>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</si>
  <si>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</si>
  <si>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</si>
  <si>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</si>
  <si>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</si>
  <si>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</si>
  <si>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</si>
  <si>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</si>
  <si>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</si>
  <si>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</si>
  <si>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</si>
  <si>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</si>
  <si>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TIPO</t>
  </si>
  <si>
    <t>DE LOS RIOS</t>
  </si>
  <si>
    <t>RENDIMIENTO (kg/COLMENA)</t>
  </si>
  <si>
    <t>Dic-Mar</t>
  </si>
  <si>
    <t>PRECIO ESPERADO ($/KG)</t>
  </si>
  <si>
    <t>MERCADO LOCAL</t>
  </si>
  <si>
    <t>Preparación colmena</t>
  </si>
  <si>
    <t>Jun-Ago</t>
  </si>
  <si>
    <t>Aplicación programa alimentación</t>
  </si>
  <si>
    <t>julio</t>
  </si>
  <si>
    <t>Aplicación programa sanitario</t>
  </si>
  <si>
    <t>Noviembre</t>
  </si>
  <si>
    <t>ALIMENTOS</t>
  </si>
  <si>
    <t>Energéticos (azucar granulada-fructosa)</t>
  </si>
  <si>
    <t>Abr-Sep</t>
  </si>
  <si>
    <t>ACARICIDAS</t>
  </si>
  <si>
    <t>Bayvarol, verostop, otro</t>
  </si>
  <si>
    <t xml:space="preserve">Unidad </t>
  </si>
  <si>
    <t>Primavera-otoño</t>
  </si>
  <si>
    <t>Primavera</t>
  </si>
  <si>
    <t>COSTO TOTAL/colmena</t>
  </si>
  <si>
    <t>Rendimiento (kg/colmena)</t>
  </si>
  <si>
    <t>Costo unitario ($/colmena) (*)</t>
  </si>
  <si>
    <t>Manejo de colmena</t>
  </si>
  <si>
    <t>Centrifugado</t>
  </si>
  <si>
    <t>Dic-Marzo</t>
  </si>
  <si>
    <t>envases de miel</t>
  </si>
  <si>
    <t>unidad</t>
  </si>
  <si>
    <t>Abr-Marzo</t>
  </si>
  <si>
    <t>$/colmena</t>
  </si>
  <si>
    <t>Proteico - Aminoácidos (polen, prolotorL, levadura de cerveza y otros)</t>
  </si>
  <si>
    <t>JM</t>
  </si>
  <si>
    <t>COSTOS DIRECTOS DE PRODUCCIÓN POR COLMENA (INCLUYE IVA)</t>
  </si>
  <si>
    <t>ESCENARIOS COSTO UNITARIO  ($/kg)</t>
  </si>
  <si>
    <t>APICULTURA</t>
  </si>
  <si>
    <t>MIEL MULTIFLORA</t>
  </si>
  <si>
    <t>MEDIO</t>
  </si>
  <si>
    <t>MARIQUINA</t>
  </si>
  <si>
    <t>HELADAS/incendios</t>
  </si>
  <si>
    <t>FUNGICIDA</t>
  </si>
  <si>
    <t>Fumagilina</t>
  </si>
  <si>
    <t>gr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</si>
</sst>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 &quot;* #,##0.00&quot; &quot;;&quot;-&quot;* #,##0.00&quot; &quot;;&quot; &quot;* &quot;-&quot;??&quot; &quot;"/>
    <numFmt numFmtId="179" formatCode="#,##0.0"/>
    <numFmt numFmtId="180" formatCode="&quot; &quot;* #,##0&quot;   &quot;;&quot;-&quot;* #,##0&quot;   &quot;;&quot; &quot;* &quot;-&quot;??&quot;   &quot;"/>
    <numFmt numFmtId="181" formatCode="&quot; &quot;* #,##0&quot; &quot;;&quot; &quot;* &quot;-&quot;#,##0&quot; &quot;;&quot; &quot;* &quot;- &quot;"/>
    <numFmt numFmtId="182" formatCode="_-* #,##0_-;\-* #,##0_-;_-* &quot;-&quot;??_-;_-@_-"/>
    <numFmt numFmtId="183" formatCode="[$-340A]dddd\,\ dd&quot; de &quot;mmmm&quot; de &quot;yyyy"/>
    <numFmt numFmtId="184" formatCode="dd/mm/yy;@"/>
    <numFmt numFmtId="185" formatCode="[$-340A]dddd\,\ d\ &quot;de&quot;\ mmmm\ &quot;de&quot;\ yyyy"/>
    <numFmt numFmtId="186" formatCode="dd/mm/yyyy;@"/>
  </numFmts>
  <fonts count="55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name val="Calibri"/>
      <family val="2"/>
    </font>
    <font>
      <b/>
      <i/>
      <sz val="7"/>
      <color indexed="8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64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0" fontId="6" fillId="33" borderId="15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 wrapText="1"/>
    </xf>
    <xf numFmtId="49" fontId="5" fillId="33" borderId="16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3" fontId="5" fillId="33" borderId="16" xfId="0" applyNumberFormat="1" applyFont="1" applyFill="1" applyBorder="1" applyAlignment="1">
      <alignment horizontal="right" wrapText="1"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justify" wrapText="1"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6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wrapText="1"/>
    </xf>
    <xf numFmtId="49" fontId="8" fillId="34" borderId="16" xfId="0" applyNumberFormat="1" applyFont="1" applyFill="1" applyBorder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vertical="center"/>
    </xf>
    <xf numFmtId="3" fontId="8" fillId="34" borderId="16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/>
    </xf>
    <xf numFmtId="3" fontId="8" fillId="34" borderId="24" xfId="0" applyNumberFormat="1" applyFont="1" applyFill="1" applyBorder="1" applyAlignment="1">
      <alignment vertical="center"/>
    </xf>
    <xf numFmtId="49" fontId="9" fillId="33" borderId="16" xfId="0" applyNumberFormat="1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/>
    </xf>
    <xf numFmtId="49" fontId="9" fillId="33" borderId="16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49" fontId="10" fillId="34" borderId="24" xfId="0" applyNumberFormat="1" applyFont="1" applyFill="1" applyBorder="1" applyAlignment="1">
      <alignment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vertical="center"/>
    </xf>
    <xf numFmtId="3" fontId="10" fillId="34" borderId="24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/>
    </xf>
    <xf numFmtId="49" fontId="10" fillId="34" borderId="28" xfId="0" applyNumberFormat="1" applyFont="1" applyFill="1" applyBorder="1" applyAlignment="1">
      <alignment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vertical="center"/>
    </xf>
    <xf numFmtId="3" fontId="10" fillId="34" borderId="28" xfId="0" applyNumberFormat="1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0" fillId="33" borderId="29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30" xfId="0" applyNumberFormat="1" applyFont="1" applyFill="1" applyBorder="1" applyAlignment="1">
      <alignment vertical="center"/>
    </xf>
    <xf numFmtId="3" fontId="14" fillId="33" borderId="16" xfId="0" applyNumberFormat="1" applyFont="1" applyFill="1" applyBorder="1" applyAlignment="1">
      <alignment vertical="center"/>
    </xf>
    <xf numFmtId="181" fontId="14" fillId="33" borderId="16" xfId="0" applyNumberFormat="1" applyFont="1" applyFill="1" applyBorder="1" applyAlignment="1">
      <alignment vertical="center"/>
    </xf>
    <xf numFmtId="0" fontId="11" fillId="36" borderId="31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180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3" xfId="0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49" fontId="2" fillId="35" borderId="34" xfId="0" applyNumberFormat="1" applyFont="1" applyFill="1" applyBorder="1" applyAlignment="1">
      <alignment vertical="center"/>
    </xf>
    <xf numFmtId="0" fontId="2" fillId="35" borderId="35" xfId="0" applyFont="1" applyFill="1" applyBorder="1" applyAlignment="1">
      <alignment vertical="center"/>
    </xf>
    <xf numFmtId="180" fontId="2" fillId="35" borderId="36" xfId="0" applyNumberFormat="1" applyFont="1" applyFill="1" applyBorder="1" applyAlignment="1">
      <alignment vertical="center"/>
    </xf>
    <xf numFmtId="49" fontId="2" fillId="34" borderId="37" xfId="0" applyNumberFormat="1" applyFont="1" applyFill="1" applyBorder="1" applyAlignment="1">
      <alignment vertical="center"/>
    </xf>
    <xf numFmtId="180" fontId="2" fillId="34" borderId="38" xfId="0" applyNumberFormat="1" applyFont="1" applyFill="1" applyBorder="1" applyAlignment="1">
      <alignment vertical="center"/>
    </xf>
    <xf numFmtId="49" fontId="2" fillId="35" borderId="37" xfId="0" applyNumberFormat="1" applyFont="1" applyFill="1" applyBorder="1" applyAlignment="1">
      <alignment vertical="center"/>
    </xf>
    <xf numFmtId="180" fontId="2" fillId="35" borderId="38" xfId="0" applyNumberFormat="1" applyFont="1" applyFill="1" applyBorder="1" applyAlignment="1">
      <alignment vertical="center"/>
    </xf>
    <xf numFmtId="49" fontId="2" fillId="35" borderId="39" xfId="0" applyNumberFormat="1" applyFont="1" applyFill="1" applyBorder="1" applyAlignment="1">
      <alignment vertical="center"/>
    </xf>
    <xf numFmtId="0" fontId="11" fillId="35" borderId="40" xfId="0" applyFont="1" applyFill="1" applyBorder="1" applyAlignment="1">
      <alignment vertical="center"/>
    </xf>
    <xf numFmtId="180" fontId="2" fillId="38" borderId="41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2" xfId="0" applyNumberFormat="1" applyFont="1" applyFill="1" applyBorder="1" applyAlignment="1">
      <alignment vertical="center"/>
    </xf>
    <xf numFmtId="49" fontId="16" fillId="37" borderId="43" xfId="0" applyNumberFormat="1" applyFont="1" applyFill="1" applyBorder="1" applyAlignment="1">
      <alignment/>
    </xf>
    <xf numFmtId="49" fontId="14" fillId="33" borderId="44" xfId="0" applyNumberFormat="1" applyFont="1" applyFill="1" applyBorder="1" applyAlignment="1">
      <alignment vertical="center"/>
    </xf>
    <xf numFmtId="9" fontId="16" fillId="33" borderId="45" xfId="0" applyNumberFormat="1" applyFont="1" applyFill="1" applyBorder="1" applyAlignment="1">
      <alignment/>
    </xf>
    <xf numFmtId="49" fontId="14" fillId="37" borderId="46" xfId="0" applyNumberFormat="1" applyFont="1" applyFill="1" applyBorder="1" applyAlignment="1">
      <alignment vertical="center"/>
    </xf>
    <xf numFmtId="181" fontId="14" fillId="37" borderId="47" xfId="0" applyNumberFormat="1" applyFont="1" applyFill="1" applyBorder="1" applyAlignment="1">
      <alignment vertical="center"/>
    </xf>
    <xf numFmtId="9" fontId="14" fillId="37" borderId="48" xfId="0" applyNumberFormat="1" applyFont="1" applyFill="1" applyBorder="1" applyAlignment="1">
      <alignment vertical="center"/>
    </xf>
    <xf numFmtId="0" fontId="16" fillId="39" borderId="49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50" xfId="0" applyNumberFormat="1" applyFont="1" applyFill="1" applyBorder="1" applyAlignment="1">
      <alignment vertical="center"/>
    </xf>
    <xf numFmtId="0" fontId="16" fillId="33" borderId="51" xfId="0" applyFont="1" applyFill="1" applyBorder="1" applyAlignment="1">
      <alignment/>
    </xf>
    <xf numFmtId="0" fontId="16" fillId="33" borderId="52" xfId="0" applyFont="1" applyFill="1" applyBorder="1" applyAlignment="1">
      <alignment/>
    </xf>
    <xf numFmtId="49" fontId="16" fillId="33" borderId="53" xfId="0" applyNumberFormat="1" applyFont="1" applyFill="1" applyBorder="1" applyAlignment="1">
      <alignment vertical="center"/>
    </xf>
    <xf numFmtId="0" fontId="16" fillId="33" borderId="54" xfId="0" applyFont="1" applyFill="1" applyBorder="1" applyAlignment="1">
      <alignment/>
    </xf>
    <xf numFmtId="49" fontId="16" fillId="33" borderId="55" xfId="0" applyNumberFormat="1" applyFont="1" applyFill="1" applyBorder="1" applyAlignment="1">
      <alignment vertical="center"/>
    </xf>
    <xf numFmtId="0" fontId="16" fillId="33" borderId="56" xfId="0" applyFont="1" applyFill="1" applyBorder="1" applyAlignment="1">
      <alignment/>
    </xf>
    <xf numFmtId="0" fontId="16" fillId="33" borderId="57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1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8" xfId="0" applyFont="1" applyFill="1" applyBorder="1" applyAlignment="1">
      <alignment vertical="center"/>
    </xf>
    <xf numFmtId="49" fontId="14" fillId="37" borderId="59" xfId="0" applyNumberFormat="1" applyFont="1" applyFill="1" applyBorder="1" applyAlignment="1">
      <alignment vertical="center"/>
    </xf>
    <xf numFmtId="0" fontId="14" fillId="37" borderId="60" xfId="0" applyNumberFormat="1" applyFont="1" applyFill="1" applyBorder="1" applyAlignment="1">
      <alignment vertical="center"/>
    </xf>
    <xf numFmtId="0" fontId="14" fillId="37" borderId="61" xfId="0" applyNumberFormat="1" applyFont="1" applyFill="1" applyBorder="1" applyAlignment="1">
      <alignment vertical="center"/>
    </xf>
    <xf numFmtId="181" fontId="14" fillId="37" borderId="48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16" fillId="0" borderId="62" xfId="0" applyFont="1" applyBorder="1" applyAlignment="1">
      <alignment vertical="center"/>
    </xf>
    <xf numFmtId="0" fontId="16" fillId="0" borderId="62" xfId="0" applyFont="1" applyBorder="1" applyAlignment="1">
      <alignment horizontal="center" vertical="center"/>
    </xf>
    <xf numFmtId="182" fontId="16" fillId="0" borderId="62" xfId="47" applyNumberFormat="1" applyFont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0" fontId="16" fillId="40" borderId="62" xfId="0" applyFont="1" applyFill="1" applyBorder="1" applyAlignment="1">
      <alignment vertical="center"/>
    </xf>
    <xf numFmtId="49" fontId="5" fillId="40" borderId="16" xfId="0" applyNumberFormat="1" applyFont="1" applyFill="1" applyBorder="1" applyAlignment="1">
      <alignment wrapText="1"/>
    </xf>
    <xf numFmtId="3" fontId="5" fillId="40" borderId="16" xfId="0" applyNumberFormat="1" applyFont="1" applyFill="1" applyBorder="1" applyAlignment="1">
      <alignment/>
    </xf>
    <xf numFmtId="179" fontId="5" fillId="40" borderId="16" xfId="0" applyNumberFormat="1" applyFont="1" applyFill="1" applyBorder="1" applyAlignment="1">
      <alignment/>
    </xf>
    <xf numFmtId="3" fontId="14" fillId="37" borderId="60" xfId="0" applyNumberFormat="1" applyFont="1" applyFill="1" applyBorder="1" applyAlignment="1">
      <alignment vertical="center"/>
    </xf>
    <xf numFmtId="0" fontId="20" fillId="0" borderId="63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/>
    </xf>
    <xf numFmtId="17" fontId="16" fillId="0" borderId="63" xfId="0" applyNumberFormat="1" applyFont="1" applyBorder="1" applyAlignment="1">
      <alignment horizontal="center" vertical="center"/>
    </xf>
    <xf numFmtId="0" fontId="16" fillId="0" borderId="63" xfId="0" applyFont="1" applyBorder="1" applyAlignment="1">
      <alignment horizontal="right" vertical="center"/>
    </xf>
    <xf numFmtId="3" fontId="16" fillId="0" borderId="63" xfId="0" applyNumberFormat="1" applyFont="1" applyBorder="1" applyAlignment="1">
      <alignment horizontal="right" vertical="center"/>
    </xf>
    <xf numFmtId="182" fontId="16" fillId="0" borderId="63" xfId="47" applyNumberFormat="1" applyFont="1" applyBorder="1" applyAlignment="1">
      <alignment vertical="center"/>
    </xf>
    <xf numFmtId="182" fontId="16" fillId="0" borderId="64" xfId="47" applyNumberFormat="1" applyFont="1" applyBorder="1" applyAlignment="1">
      <alignment vertical="center"/>
    </xf>
    <xf numFmtId="0" fontId="21" fillId="40" borderId="65" xfId="0" applyFont="1" applyFill="1" applyBorder="1" applyAlignment="1">
      <alignment vertical="center"/>
    </xf>
    <xf numFmtId="0" fontId="16" fillId="40" borderId="63" xfId="0" applyFont="1" applyFill="1" applyBorder="1" applyAlignment="1">
      <alignment horizontal="center" vertical="center"/>
    </xf>
    <xf numFmtId="182" fontId="16" fillId="40" borderId="63" xfId="47" applyNumberFormat="1" applyFont="1" applyFill="1" applyBorder="1" applyAlignment="1">
      <alignment vertical="center"/>
    </xf>
    <xf numFmtId="182" fontId="16" fillId="40" borderId="64" xfId="47" applyNumberFormat="1" applyFont="1" applyFill="1" applyBorder="1" applyAlignment="1">
      <alignment vertical="center"/>
    </xf>
    <xf numFmtId="0" fontId="16" fillId="40" borderId="66" xfId="0" applyFont="1" applyFill="1" applyBorder="1" applyAlignment="1">
      <alignment vertical="center"/>
    </xf>
    <xf numFmtId="0" fontId="16" fillId="40" borderId="67" xfId="0" applyFont="1" applyFill="1" applyBorder="1" applyAlignment="1">
      <alignment horizontal="center" vertical="center"/>
    </xf>
    <xf numFmtId="182" fontId="16" fillId="40" borderId="67" xfId="47" applyNumberFormat="1" applyFont="1" applyFill="1" applyBorder="1" applyAlignment="1">
      <alignment vertical="center"/>
    </xf>
    <xf numFmtId="182" fontId="16" fillId="40" borderId="68" xfId="47" applyNumberFormat="1" applyFont="1" applyFill="1" applyBorder="1" applyAlignment="1">
      <alignment vertical="center"/>
    </xf>
    <xf numFmtId="49" fontId="5" fillId="40" borderId="16" xfId="0" applyNumberFormat="1" applyFont="1" applyFill="1" applyBorder="1" applyAlignment="1">
      <alignment horizontal="center"/>
    </xf>
    <xf numFmtId="49" fontId="5" fillId="40" borderId="16" xfId="0" applyNumberFormat="1" applyFont="1" applyFill="1" applyBorder="1" applyAlignment="1">
      <alignment horizontal="center" wrapText="1"/>
    </xf>
    <xf numFmtId="49" fontId="19" fillId="39" borderId="69" xfId="0" applyNumberFormat="1" applyFont="1" applyFill="1" applyBorder="1" applyAlignment="1">
      <alignment vertical="center"/>
    </xf>
    <xf numFmtId="0" fontId="14" fillId="39" borderId="70" xfId="0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49" fontId="4" fillId="34" borderId="16" xfId="0" applyNumberFormat="1" applyFont="1" applyFill="1" applyBorder="1" applyAlignment="1">
      <alignment wrapText="1"/>
    </xf>
    <xf numFmtId="0" fontId="4" fillId="41" borderId="16" xfId="0" applyFont="1" applyFill="1" applyBorder="1" applyAlignment="1">
      <alignment wrapText="1"/>
    </xf>
    <xf numFmtId="49" fontId="5" fillId="33" borderId="16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49" fontId="7" fillId="34" borderId="16" xfId="0" applyNumberFormat="1" applyFont="1" applyFill="1" applyBorder="1" applyAlignment="1">
      <alignment horizontal="center" vertical="center"/>
    </xf>
    <xf numFmtId="0" fontId="7" fillId="41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tabSelected="1" zoomScale="120" zoomScaleNormal="120" zoomScalePageLayoutView="0" workbookViewId="0" topLeftCell="A5">
      <selection activeCell="E81" sqref="E81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3.28125" style="1" customWidth="1"/>
    <col min="8" max="255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36" t="s">
        <v>88</v>
      </c>
      <c r="D9" s="7"/>
      <c r="E9" s="158" t="s">
        <v>56</v>
      </c>
      <c r="F9" s="159"/>
      <c r="G9" s="140">
        <v>20</v>
      </c>
    </row>
    <row r="10" spans="1:7" ht="38.25" customHeight="1">
      <c r="A10" s="5"/>
      <c r="B10" s="8" t="s">
        <v>54</v>
      </c>
      <c r="C10" s="137" t="s">
        <v>89</v>
      </c>
      <c r="D10" s="9"/>
      <c r="E10" s="156" t="s">
        <v>1</v>
      </c>
      <c r="F10" s="157"/>
      <c r="G10" s="140" t="s">
        <v>57</v>
      </c>
    </row>
    <row r="11" spans="1:7" ht="18" customHeight="1">
      <c r="A11" s="5"/>
      <c r="B11" s="8" t="s">
        <v>2</v>
      </c>
      <c r="C11" s="138" t="s">
        <v>90</v>
      </c>
      <c r="D11" s="9"/>
      <c r="E11" s="156" t="s">
        <v>58</v>
      </c>
      <c r="F11" s="157"/>
      <c r="G11" s="141">
        <v>2500</v>
      </c>
    </row>
    <row r="12" spans="1:7" ht="11.25" customHeight="1">
      <c r="A12" s="5"/>
      <c r="B12" s="8" t="s">
        <v>3</v>
      </c>
      <c r="C12" s="138" t="s">
        <v>55</v>
      </c>
      <c r="D12" s="9"/>
      <c r="E12" s="11" t="s">
        <v>4</v>
      </c>
      <c r="F12" s="12"/>
      <c r="G12" s="141">
        <f>G9*G11</f>
        <v>50000</v>
      </c>
    </row>
    <row r="13" spans="1:7" ht="11.25" customHeight="1">
      <c r="A13" s="5"/>
      <c r="B13" s="8" t="s">
        <v>5</v>
      </c>
      <c r="C13" s="136" t="s">
        <v>91</v>
      </c>
      <c r="D13" s="9"/>
      <c r="E13" s="156" t="s">
        <v>6</v>
      </c>
      <c r="F13" s="157"/>
      <c r="G13" s="137" t="s">
        <v>59</v>
      </c>
    </row>
    <row r="14" spans="1:7" ht="13.5" customHeight="1">
      <c r="A14" s="5"/>
      <c r="B14" s="8" t="s">
        <v>7</v>
      </c>
      <c r="C14" s="137" t="s">
        <v>91</v>
      </c>
      <c r="D14" s="9"/>
      <c r="E14" s="156" t="s">
        <v>8</v>
      </c>
      <c r="F14" s="157"/>
      <c r="G14" s="138" t="s">
        <v>57</v>
      </c>
    </row>
    <row r="15" spans="1:7" ht="25.5" customHeight="1">
      <c r="A15" s="5"/>
      <c r="B15" s="8" t="s">
        <v>9</v>
      </c>
      <c r="C15" s="139">
        <v>44986</v>
      </c>
      <c r="D15" s="9"/>
      <c r="E15" s="160" t="s">
        <v>10</v>
      </c>
      <c r="F15" s="161"/>
      <c r="G15" s="137" t="s">
        <v>92</v>
      </c>
    </row>
    <row r="16" spans="1:7" ht="12" customHeight="1">
      <c r="A16" s="2"/>
      <c r="B16" s="14"/>
      <c r="C16" s="15"/>
      <c r="D16" s="16"/>
      <c r="E16" s="17"/>
      <c r="F16" s="17"/>
      <c r="G16" s="18"/>
    </row>
    <row r="17" spans="1:7" ht="12" customHeight="1">
      <c r="A17" s="19"/>
      <c r="B17" s="162" t="s">
        <v>86</v>
      </c>
      <c r="C17" s="163"/>
      <c r="D17" s="163"/>
      <c r="E17" s="163"/>
      <c r="F17" s="163"/>
      <c r="G17" s="163"/>
    </row>
    <row r="18" spans="1:7" ht="12" customHeight="1">
      <c r="A18" s="2"/>
      <c r="B18" s="20"/>
      <c r="C18" s="21"/>
      <c r="D18" s="21"/>
      <c r="E18" s="21"/>
      <c r="F18" s="22"/>
      <c r="G18" s="22"/>
    </row>
    <row r="19" spans="1:7" ht="12" customHeight="1">
      <c r="A19" s="5"/>
      <c r="B19" s="23" t="s">
        <v>11</v>
      </c>
      <c r="C19" s="24"/>
      <c r="D19" s="25"/>
      <c r="E19" s="25"/>
      <c r="F19" s="25"/>
      <c r="G19" s="25"/>
    </row>
    <row r="20" spans="1:7" ht="24" customHeight="1">
      <c r="A20" s="19"/>
      <c r="B20" s="26" t="s">
        <v>12</v>
      </c>
      <c r="C20" s="26" t="s">
        <v>13</v>
      </c>
      <c r="D20" s="26" t="s">
        <v>14</v>
      </c>
      <c r="E20" s="26" t="s">
        <v>15</v>
      </c>
      <c r="F20" s="26" t="s">
        <v>16</v>
      </c>
      <c r="G20" s="26" t="s">
        <v>17</v>
      </c>
    </row>
    <row r="21" spans="1:7" ht="25.5" customHeight="1">
      <c r="A21" s="19"/>
      <c r="B21" s="126" t="s">
        <v>60</v>
      </c>
      <c r="C21" s="127" t="s">
        <v>18</v>
      </c>
      <c r="D21" s="127">
        <v>0.3</v>
      </c>
      <c r="E21" s="127" t="s">
        <v>61</v>
      </c>
      <c r="F21" s="128">
        <v>13367</v>
      </c>
      <c r="G21" s="128">
        <v>4010.1</v>
      </c>
    </row>
    <row r="22" spans="1:7" ht="12.75" customHeight="1">
      <c r="A22" s="19"/>
      <c r="B22" s="126" t="s">
        <v>62</v>
      </c>
      <c r="C22" s="127" t="s">
        <v>18</v>
      </c>
      <c r="D22" s="127">
        <v>0.2</v>
      </c>
      <c r="E22" s="127" t="s">
        <v>63</v>
      </c>
      <c r="F22" s="128">
        <v>13367</v>
      </c>
      <c r="G22" s="128">
        <v>2673.4</v>
      </c>
    </row>
    <row r="23" spans="1:7" ht="12.75" customHeight="1">
      <c r="A23" s="19"/>
      <c r="B23" s="126" t="s">
        <v>64</v>
      </c>
      <c r="C23" s="127" t="s">
        <v>18</v>
      </c>
      <c r="D23" s="127">
        <v>0.1</v>
      </c>
      <c r="E23" s="127" t="s">
        <v>65</v>
      </c>
      <c r="F23" s="128">
        <v>13367</v>
      </c>
      <c r="G23" s="128">
        <v>1336.7</v>
      </c>
    </row>
    <row r="24" spans="1:7" ht="12" customHeight="1">
      <c r="A24" s="2"/>
      <c r="B24" s="131" t="s">
        <v>77</v>
      </c>
      <c r="C24" s="127" t="s">
        <v>18</v>
      </c>
      <c r="D24" s="127">
        <v>0.3</v>
      </c>
      <c r="E24" s="127" t="s">
        <v>82</v>
      </c>
      <c r="F24" s="128">
        <v>13367</v>
      </c>
      <c r="G24" s="128">
        <v>1336.7</v>
      </c>
    </row>
    <row r="25" spans="1:7" ht="12" customHeight="1">
      <c r="A25" s="5"/>
      <c r="B25" s="29" t="s">
        <v>19</v>
      </c>
      <c r="C25" s="30"/>
      <c r="D25" s="30"/>
      <c r="E25" s="30"/>
      <c r="F25" s="31"/>
      <c r="G25" s="32">
        <f>SUM(G21:G24)</f>
        <v>9356.9</v>
      </c>
    </row>
    <row r="26" spans="1:7" ht="12" customHeight="1">
      <c r="A26" s="5"/>
      <c r="B26" s="20"/>
      <c r="C26" s="22"/>
      <c r="D26" s="22"/>
      <c r="E26" s="22"/>
      <c r="F26" s="33"/>
      <c r="G26" s="33"/>
    </row>
    <row r="27" spans="1:7" ht="12" customHeight="1">
      <c r="A27" s="2"/>
      <c r="B27" s="34" t="s">
        <v>20</v>
      </c>
      <c r="C27" s="35"/>
      <c r="D27" s="36"/>
      <c r="E27" s="36"/>
      <c r="F27" s="37"/>
      <c r="G27" s="37"/>
    </row>
    <row r="28" spans="1:7" ht="12" customHeight="1">
      <c r="A28" s="5"/>
      <c r="B28" s="38" t="s">
        <v>12</v>
      </c>
      <c r="C28" s="39" t="s">
        <v>13</v>
      </c>
      <c r="D28" s="39" t="s">
        <v>14</v>
      </c>
      <c r="E28" s="38" t="s">
        <v>15</v>
      </c>
      <c r="F28" s="39" t="s">
        <v>16</v>
      </c>
      <c r="G28" s="38" t="s">
        <v>17</v>
      </c>
    </row>
    <row r="29" spans="1:7" ht="24" customHeight="1">
      <c r="A29" s="5"/>
      <c r="B29" s="40"/>
      <c r="C29" s="41"/>
      <c r="D29" s="41"/>
      <c r="E29" s="41"/>
      <c r="F29" s="40"/>
      <c r="G29" s="129">
        <v>0</v>
      </c>
    </row>
    <row r="30" spans="1:7" ht="12.75" customHeight="1">
      <c r="A30" s="19"/>
      <c r="B30" s="42" t="s">
        <v>21</v>
      </c>
      <c r="C30" s="43"/>
      <c r="D30" s="43"/>
      <c r="E30" s="43"/>
      <c r="F30" s="44"/>
      <c r="G30" s="130">
        <f>SUM(G26)</f>
        <v>0</v>
      </c>
    </row>
    <row r="31" spans="1:7" ht="12.75" customHeight="1">
      <c r="A31" s="19"/>
      <c r="B31" s="45"/>
      <c r="C31" s="46"/>
      <c r="D31" s="46"/>
      <c r="E31" s="46"/>
      <c r="F31" s="47"/>
      <c r="G31" s="47"/>
    </row>
    <row r="32" spans="1:7" ht="12.75" customHeight="1">
      <c r="A32" s="19"/>
      <c r="B32" s="34" t="s">
        <v>22</v>
      </c>
      <c r="C32" s="35"/>
      <c r="D32" s="36"/>
      <c r="E32" s="36"/>
      <c r="F32" s="37"/>
      <c r="G32" s="37"/>
    </row>
    <row r="33" spans="1:7" ht="12.75" customHeight="1">
      <c r="A33" s="19"/>
      <c r="B33" s="48" t="s">
        <v>12</v>
      </c>
      <c r="C33" s="48" t="s">
        <v>13</v>
      </c>
      <c r="D33" s="48" t="s">
        <v>14</v>
      </c>
      <c r="E33" s="48" t="s">
        <v>15</v>
      </c>
      <c r="F33" s="49" t="s">
        <v>16</v>
      </c>
      <c r="G33" s="48" t="s">
        <v>17</v>
      </c>
    </row>
    <row r="34" spans="1:7" ht="12.75" customHeight="1">
      <c r="A34" s="19"/>
      <c r="B34" s="132" t="s">
        <v>78</v>
      </c>
      <c r="C34" s="27" t="s">
        <v>85</v>
      </c>
      <c r="D34" s="28">
        <v>0.2</v>
      </c>
      <c r="E34" s="10" t="s">
        <v>79</v>
      </c>
      <c r="F34" s="13">
        <v>20000</v>
      </c>
      <c r="G34" s="128">
        <f>+D34*F34</f>
        <v>4000</v>
      </c>
    </row>
    <row r="35" spans="1:11" ht="12.75" customHeight="1">
      <c r="A35" s="19"/>
      <c r="B35" s="50" t="s">
        <v>23</v>
      </c>
      <c r="C35" s="51"/>
      <c r="D35" s="51"/>
      <c r="E35" s="51"/>
      <c r="F35" s="52"/>
      <c r="G35" s="53">
        <f>SUM(G34:G34)</f>
        <v>4000</v>
      </c>
      <c r="K35" s="125"/>
    </row>
    <row r="36" spans="1:7" ht="12.75" customHeight="1">
      <c r="A36" s="19"/>
      <c r="B36" s="45"/>
      <c r="C36" s="46"/>
      <c r="D36" s="46"/>
      <c r="E36" s="46"/>
      <c r="F36" s="47"/>
      <c r="G36" s="47"/>
    </row>
    <row r="37" spans="1:7" ht="12.75" customHeight="1">
      <c r="A37" s="19"/>
      <c r="B37" s="34" t="s">
        <v>24</v>
      </c>
      <c r="C37" s="35"/>
      <c r="D37" s="36"/>
      <c r="E37" s="36"/>
      <c r="F37" s="37"/>
      <c r="G37" s="37"/>
    </row>
    <row r="38" spans="1:7" ht="22.5" customHeight="1">
      <c r="A38" s="19"/>
      <c r="B38" s="49" t="s">
        <v>25</v>
      </c>
      <c r="C38" s="49" t="s">
        <v>26</v>
      </c>
      <c r="D38" s="49" t="s">
        <v>27</v>
      </c>
      <c r="E38" s="49" t="s">
        <v>15</v>
      </c>
      <c r="F38" s="49" t="s">
        <v>16</v>
      </c>
      <c r="G38" s="49" t="s">
        <v>17</v>
      </c>
    </row>
    <row r="39" spans="1:7" ht="12.75" customHeight="1">
      <c r="A39" s="19"/>
      <c r="B39" s="54" t="s">
        <v>66</v>
      </c>
      <c r="C39" s="55"/>
      <c r="D39" s="55"/>
      <c r="E39" s="55"/>
      <c r="F39" s="55"/>
      <c r="G39" s="55"/>
    </row>
    <row r="40" spans="1:7" ht="12.75" customHeight="1">
      <c r="A40" s="19"/>
      <c r="B40" s="11" t="s">
        <v>67</v>
      </c>
      <c r="C40" s="56" t="s">
        <v>28</v>
      </c>
      <c r="D40" s="57">
        <v>10</v>
      </c>
      <c r="E40" s="56" t="s">
        <v>68</v>
      </c>
      <c r="F40" s="142">
        <v>1060</v>
      </c>
      <c r="G40" s="143">
        <f>D40*F40</f>
        <v>10600</v>
      </c>
    </row>
    <row r="41" spans="1:7" ht="12.75" customHeight="1">
      <c r="A41" s="19"/>
      <c r="B41" s="58" t="s">
        <v>84</v>
      </c>
      <c r="C41" s="59" t="s">
        <v>28</v>
      </c>
      <c r="D41" s="12">
        <v>0.17</v>
      </c>
      <c r="E41" s="59" t="s">
        <v>68</v>
      </c>
      <c r="F41" s="142">
        <v>1200</v>
      </c>
      <c r="G41" s="143">
        <f>D41*F41</f>
        <v>204.00000000000003</v>
      </c>
    </row>
    <row r="42" spans="1:7" ht="12.75" customHeight="1">
      <c r="A42" s="19"/>
      <c r="B42" s="11" t="s">
        <v>69</v>
      </c>
      <c r="C42" s="56"/>
      <c r="D42" s="57"/>
      <c r="E42" s="56"/>
      <c r="F42" s="142"/>
      <c r="G42" s="143"/>
    </row>
    <row r="43" spans="1:7" ht="12.75" customHeight="1">
      <c r="A43" s="19"/>
      <c r="B43" s="11" t="s">
        <v>70</v>
      </c>
      <c r="C43" s="56" t="s">
        <v>71</v>
      </c>
      <c r="D43" s="57">
        <v>4</v>
      </c>
      <c r="E43" s="56" t="s">
        <v>72</v>
      </c>
      <c r="F43" s="142">
        <v>1250</v>
      </c>
      <c r="G43" s="143">
        <f>D43*F43</f>
        <v>5000</v>
      </c>
    </row>
    <row r="44" spans="1:7" ht="12.75" customHeight="1">
      <c r="A44" s="19"/>
      <c r="B44" s="144" t="s">
        <v>93</v>
      </c>
      <c r="C44" s="145"/>
      <c r="D44" s="145"/>
      <c r="E44" s="145"/>
      <c r="F44" s="146"/>
      <c r="G44" s="147"/>
    </row>
    <row r="45" spans="1:7" ht="13.5" customHeight="1">
      <c r="A45" s="5"/>
      <c r="B45" s="148" t="s">
        <v>94</v>
      </c>
      <c r="C45" s="149" t="s">
        <v>95</v>
      </c>
      <c r="D45" s="149">
        <v>3</v>
      </c>
      <c r="E45" s="149" t="s">
        <v>73</v>
      </c>
      <c r="F45" s="150">
        <v>1400</v>
      </c>
      <c r="G45" s="151">
        <f>D45*F45</f>
        <v>4200</v>
      </c>
    </row>
    <row r="46" spans="1:7" ht="12.75" customHeight="1">
      <c r="A46" s="19"/>
      <c r="B46" s="60" t="s">
        <v>29</v>
      </c>
      <c r="C46" s="61"/>
      <c r="D46" s="61"/>
      <c r="E46" s="61"/>
      <c r="F46" s="62"/>
      <c r="G46" s="63">
        <f>SUM(G39:G45)</f>
        <v>20004</v>
      </c>
    </row>
    <row r="47" spans="1:7" ht="13.5" customHeight="1">
      <c r="A47" s="5"/>
      <c r="B47" s="45"/>
      <c r="C47" s="46"/>
      <c r="D47" s="46"/>
      <c r="E47" s="64"/>
      <c r="F47" s="47"/>
      <c r="G47" s="47"/>
    </row>
    <row r="48" spans="1:7" ht="12" customHeight="1">
      <c r="A48" s="2"/>
      <c r="B48" s="34" t="s">
        <v>30</v>
      </c>
      <c r="C48" s="35"/>
      <c r="D48" s="36"/>
      <c r="E48" s="36"/>
      <c r="F48" s="37"/>
      <c r="G48" s="37"/>
    </row>
    <row r="49" spans="1:7" ht="12" customHeight="1">
      <c r="A49" s="81"/>
      <c r="B49" s="48" t="s">
        <v>31</v>
      </c>
      <c r="C49" s="49" t="s">
        <v>26</v>
      </c>
      <c r="D49" s="49" t="s">
        <v>27</v>
      </c>
      <c r="E49" s="48" t="s">
        <v>15</v>
      </c>
      <c r="F49" s="49" t="s">
        <v>16</v>
      </c>
      <c r="G49" s="48" t="s">
        <v>17</v>
      </c>
    </row>
    <row r="50" spans="1:7" ht="12" customHeight="1">
      <c r="A50" s="81"/>
      <c r="B50" s="132" t="s">
        <v>80</v>
      </c>
      <c r="C50" s="152" t="s">
        <v>81</v>
      </c>
      <c r="D50" s="133">
        <v>20</v>
      </c>
      <c r="E50" s="153" t="s">
        <v>79</v>
      </c>
      <c r="F50" s="134">
        <v>250</v>
      </c>
      <c r="G50" s="133">
        <f>+D50*F50</f>
        <v>5000</v>
      </c>
    </row>
    <row r="51" spans="1:7" ht="12" customHeight="1">
      <c r="A51" s="81"/>
      <c r="B51" s="65" t="s">
        <v>32</v>
      </c>
      <c r="C51" s="66"/>
      <c r="D51" s="66"/>
      <c r="E51" s="66"/>
      <c r="F51" s="67"/>
      <c r="G51" s="68">
        <f>SUM(G50)</f>
        <v>5000</v>
      </c>
    </row>
    <row r="52" spans="1:7" ht="12" customHeight="1">
      <c r="A52" s="81"/>
      <c r="B52" s="84"/>
      <c r="C52" s="84"/>
      <c r="D52" s="84"/>
      <c r="E52" s="84"/>
      <c r="F52" s="85"/>
      <c r="G52" s="85"/>
    </row>
    <row r="53" spans="1:7" ht="12" customHeight="1">
      <c r="A53" s="81"/>
      <c r="B53" s="86" t="s">
        <v>33</v>
      </c>
      <c r="C53" s="87"/>
      <c r="D53" s="87"/>
      <c r="E53" s="87"/>
      <c r="F53" s="87"/>
      <c r="G53" s="88">
        <f>G25+G35+G46+G51</f>
        <v>38360.9</v>
      </c>
    </row>
    <row r="54" spans="1:7" ht="12" customHeight="1">
      <c r="A54" s="81"/>
      <c r="B54" s="89" t="s">
        <v>34</v>
      </c>
      <c r="C54" s="70"/>
      <c r="D54" s="70"/>
      <c r="E54" s="70"/>
      <c r="F54" s="70"/>
      <c r="G54" s="90">
        <f>G53*0.05</f>
        <v>1918.045</v>
      </c>
    </row>
    <row r="55" spans="1:7" ht="12.75" customHeight="1">
      <c r="A55" s="81"/>
      <c r="B55" s="91" t="s">
        <v>35</v>
      </c>
      <c r="C55" s="69"/>
      <c r="D55" s="69"/>
      <c r="E55" s="69"/>
      <c r="F55" s="69"/>
      <c r="G55" s="92">
        <f>G54+G53</f>
        <v>40278.945</v>
      </c>
    </row>
    <row r="56" spans="1:7" ht="12" customHeight="1">
      <c r="A56" s="81"/>
      <c r="B56" s="89" t="s">
        <v>36</v>
      </c>
      <c r="C56" s="70"/>
      <c r="D56" s="70"/>
      <c r="E56" s="70"/>
      <c r="F56" s="70"/>
      <c r="G56" s="90">
        <f>G12</f>
        <v>50000</v>
      </c>
    </row>
    <row r="57" spans="1:7" ht="12" customHeight="1">
      <c r="A57" s="81"/>
      <c r="B57" s="93" t="s">
        <v>37</v>
      </c>
      <c r="C57" s="94"/>
      <c r="D57" s="94"/>
      <c r="E57" s="94"/>
      <c r="F57" s="94"/>
      <c r="G57" s="95">
        <f>G56-G55</f>
        <v>9721.055</v>
      </c>
    </row>
    <row r="58" spans="1:7" ht="12" customHeight="1">
      <c r="A58" s="81"/>
      <c r="B58" s="82" t="s">
        <v>38</v>
      </c>
      <c r="C58" s="83"/>
      <c r="D58" s="83"/>
      <c r="E58" s="83"/>
      <c r="F58" s="83"/>
      <c r="G58" s="78"/>
    </row>
    <row r="59" spans="1:7" ht="12" customHeight="1" thickBot="1">
      <c r="A59" s="81"/>
      <c r="B59" s="96"/>
      <c r="C59" s="83"/>
      <c r="D59" s="83"/>
      <c r="E59" s="83"/>
      <c r="F59" s="83"/>
      <c r="G59" s="78"/>
    </row>
    <row r="60" spans="1:7" ht="12" customHeight="1">
      <c r="A60" s="81"/>
      <c r="B60" s="108" t="s">
        <v>39</v>
      </c>
      <c r="C60" s="109"/>
      <c r="D60" s="109"/>
      <c r="E60" s="109"/>
      <c r="F60" s="110"/>
      <c r="G60" s="78"/>
    </row>
    <row r="61" spans="1:7" ht="12" customHeight="1">
      <c r="A61" s="81"/>
      <c r="B61" s="111" t="s">
        <v>40</v>
      </c>
      <c r="C61" s="80"/>
      <c r="D61" s="80"/>
      <c r="E61" s="80"/>
      <c r="F61" s="112"/>
      <c r="G61" s="78"/>
    </row>
    <row r="62" spans="1:7" ht="12.75" customHeight="1">
      <c r="A62" s="81"/>
      <c r="B62" s="111" t="s">
        <v>41</v>
      </c>
      <c r="C62" s="80"/>
      <c r="D62" s="80"/>
      <c r="E62" s="80"/>
      <c r="F62" s="112"/>
      <c r="G62" s="78"/>
    </row>
    <row r="63" spans="1:7" ht="12.75" customHeight="1">
      <c r="A63" s="81"/>
      <c r="B63" s="111" t="s">
        <v>42</v>
      </c>
      <c r="C63" s="80"/>
      <c r="D63" s="80"/>
      <c r="E63" s="80"/>
      <c r="F63" s="112"/>
      <c r="G63" s="78"/>
    </row>
    <row r="64" spans="1:7" ht="15" customHeight="1">
      <c r="A64" s="81"/>
      <c r="B64" s="111" t="s">
        <v>43</v>
      </c>
      <c r="C64" s="80"/>
      <c r="D64" s="80"/>
      <c r="E64" s="80"/>
      <c r="F64" s="112"/>
      <c r="G64" s="78"/>
    </row>
    <row r="65" spans="1:7" ht="12" customHeight="1">
      <c r="A65" s="81"/>
      <c r="B65" s="111" t="s">
        <v>44</v>
      </c>
      <c r="C65" s="80"/>
      <c r="D65" s="80"/>
      <c r="E65" s="80"/>
      <c r="F65" s="112"/>
      <c r="G65" s="78"/>
    </row>
    <row r="66" spans="1:7" ht="12" customHeight="1" thickBot="1">
      <c r="A66" s="81"/>
      <c r="B66" s="113" t="s">
        <v>45</v>
      </c>
      <c r="C66" s="114"/>
      <c r="D66" s="114"/>
      <c r="E66" s="114"/>
      <c r="F66" s="115"/>
      <c r="G66" s="78"/>
    </row>
    <row r="67" spans="1:7" ht="12" customHeight="1">
      <c r="A67" s="81"/>
      <c r="B67" s="106"/>
      <c r="C67" s="80"/>
      <c r="D67" s="80"/>
      <c r="E67" s="80"/>
      <c r="F67" s="80"/>
      <c r="G67" s="78"/>
    </row>
    <row r="68" spans="1:7" ht="12" customHeight="1" thickBot="1">
      <c r="A68" s="81"/>
      <c r="B68" s="154" t="s">
        <v>46</v>
      </c>
      <c r="C68" s="155"/>
      <c r="D68" s="105"/>
      <c r="E68" s="72"/>
      <c r="F68" s="72"/>
      <c r="G68" s="78"/>
    </row>
    <row r="69" spans="1:7" ht="12" customHeight="1">
      <c r="A69" s="81"/>
      <c r="B69" s="98" t="s">
        <v>31</v>
      </c>
      <c r="C69" s="73" t="s">
        <v>83</v>
      </c>
      <c r="D69" s="99" t="s">
        <v>47</v>
      </c>
      <c r="E69" s="72"/>
      <c r="F69" s="72"/>
      <c r="G69" s="78"/>
    </row>
    <row r="70" spans="1:7" ht="12" customHeight="1">
      <c r="A70" s="81"/>
      <c r="B70" s="100" t="s">
        <v>48</v>
      </c>
      <c r="C70" s="74">
        <f>G25</f>
        <v>9356.9</v>
      </c>
      <c r="D70" s="101">
        <f>(C70/C76)</f>
        <v>0.23230250941279618</v>
      </c>
      <c r="E70" s="72"/>
      <c r="F70" s="72"/>
      <c r="G70" s="78"/>
    </row>
    <row r="71" spans="1:7" ht="12" customHeight="1">
      <c r="A71" s="81"/>
      <c r="B71" s="100" t="s">
        <v>49</v>
      </c>
      <c r="C71" s="74">
        <f>G30</f>
        <v>0</v>
      </c>
      <c r="D71" s="101">
        <v>0</v>
      </c>
      <c r="E71" s="72"/>
      <c r="F71" s="72"/>
      <c r="G71" s="78"/>
    </row>
    <row r="72" spans="1:7" ht="12.75" customHeight="1">
      <c r="A72" s="81"/>
      <c r="B72" s="100" t="s">
        <v>50</v>
      </c>
      <c r="C72" s="74">
        <f>G35</f>
        <v>4000</v>
      </c>
      <c r="D72" s="101">
        <f>(C72/C76)</f>
        <v>0.09930746696568145</v>
      </c>
      <c r="E72" s="72"/>
      <c r="F72" s="72"/>
      <c r="G72" s="78"/>
    </row>
    <row r="73" spans="1:7" ht="12" customHeight="1">
      <c r="A73" s="81"/>
      <c r="B73" s="100" t="s">
        <v>25</v>
      </c>
      <c r="C73" s="74">
        <f>G46</f>
        <v>20004</v>
      </c>
      <c r="D73" s="101">
        <f>(C73/C76)</f>
        <v>0.4966366422953729</v>
      </c>
      <c r="E73" s="72"/>
      <c r="F73" s="72"/>
      <c r="G73" s="78"/>
    </row>
    <row r="74" spans="1:7" ht="12.75" customHeight="1">
      <c r="A74" s="81"/>
      <c r="B74" s="100" t="s">
        <v>51</v>
      </c>
      <c r="C74" s="75">
        <f>G51</f>
        <v>5000</v>
      </c>
      <c r="D74" s="101">
        <f>(C74/C76)</f>
        <v>0.12413433370710181</v>
      </c>
      <c r="E74" s="77"/>
      <c r="F74" s="77"/>
      <c r="G74" s="78"/>
    </row>
    <row r="75" spans="1:7" ht="12" customHeight="1">
      <c r="A75" s="71"/>
      <c r="B75" s="100" t="s">
        <v>52</v>
      </c>
      <c r="C75" s="75">
        <f>G54</f>
        <v>1918.045</v>
      </c>
      <c r="D75" s="101">
        <f>(C75/C76)</f>
        <v>0.04761904761904762</v>
      </c>
      <c r="E75" s="77"/>
      <c r="F75" s="77"/>
      <c r="G75" s="78"/>
    </row>
    <row r="76" spans="1:7" ht="12" customHeight="1" thickBot="1">
      <c r="A76" s="81"/>
      <c r="B76" s="102" t="s">
        <v>74</v>
      </c>
      <c r="C76" s="103">
        <f>SUM(C70:C75)</f>
        <v>40278.945</v>
      </c>
      <c r="D76" s="104">
        <f>SUM(D70:D75)</f>
        <v>1</v>
      </c>
      <c r="E76" s="77"/>
      <c r="F76" s="77"/>
      <c r="G76" s="78"/>
    </row>
    <row r="77" spans="1:7" ht="12.75" customHeight="1">
      <c r="A77" s="81"/>
      <c r="B77" s="96"/>
      <c r="C77" s="83"/>
      <c r="D77" s="83"/>
      <c r="E77" s="83"/>
      <c r="F77" s="83"/>
      <c r="G77" s="78"/>
    </row>
    <row r="78" spans="1:7" ht="15" customHeight="1">
      <c r="A78" s="81"/>
      <c r="B78" s="97"/>
      <c r="C78" s="83"/>
      <c r="D78" s="83"/>
      <c r="E78" s="83"/>
      <c r="F78" s="83"/>
      <c r="G78" s="78"/>
    </row>
    <row r="79" spans="2:7" ht="11.25" customHeight="1" thickBot="1">
      <c r="B79" s="117"/>
      <c r="C79" s="118" t="s">
        <v>87</v>
      </c>
      <c r="D79" s="119"/>
      <c r="E79" s="120"/>
      <c r="F79" s="76"/>
      <c r="G79" s="78"/>
    </row>
    <row r="80" spans="2:7" ht="11.25" customHeight="1">
      <c r="B80" s="121" t="s">
        <v>75</v>
      </c>
      <c r="C80" s="122">
        <v>15</v>
      </c>
      <c r="D80" s="135">
        <f>G9</f>
        <v>20</v>
      </c>
      <c r="E80" s="123">
        <v>25</v>
      </c>
      <c r="F80" s="116"/>
      <c r="G80" s="79"/>
    </row>
    <row r="81" spans="2:7" ht="11.25" customHeight="1" thickBot="1">
      <c r="B81" s="102" t="s">
        <v>76</v>
      </c>
      <c r="C81" s="103">
        <f>(G55/C80)</f>
        <v>2685.263</v>
      </c>
      <c r="D81" s="103">
        <f>(G55/D80)</f>
        <v>2013.94725</v>
      </c>
      <c r="E81" s="124">
        <f>(G55/E80)</f>
        <v>1611.1578</v>
      </c>
      <c r="F81" s="116"/>
      <c r="G81" s="79"/>
    </row>
    <row r="82" spans="2:7" ht="11.25" customHeight="1">
      <c r="B82" s="107" t="s">
        <v>53</v>
      </c>
      <c r="C82" s="80"/>
      <c r="D82" s="80"/>
      <c r="E82" s="80"/>
      <c r="F82" s="80"/>
      <c r="G82" s="80"/>
    </row>
  </sheetData>
  <sheetProtection/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rintOptions/>
  <pageMargins left="0.748031" right="0.748031" top="0.984252" bottom="0.984252" header="0" footer="0"/>
  <pageSetup fitToHeight="1" fitToWidth="1" horizontalDpi="600" verticalDpi="600" orientation="portrait" scale="59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Diaz Molina Victor Leonardo</cp:lastModifiedBy>
  <cp:lastPrinted>2021-03-08T15:24:46Z</cp:lastPrinted>
  <dcterms:created xsi:type="dcterms:W3CDTF">2020-11-27T12:49:26Z</dcterms:created>
  <dcterms:modified xsi:type="dcterms:W3CDTF">2023-04-03T15:35:36Z</dcterms:modified>
  <cp:category/>
  <cp:version/>
  <cp:contentType/>
  <cp:contentStatus/>
</cp:coreProperties>
</file>