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Tomate ent" sheetId="1" r:id="rId1"/>
  </sheets>
  <calcPr calcId="162913"/>
</workbook>
</file>

<file path=xl/calcChain.xml><?xml version="1.0" encoding="utf-8"?>
<calcChain xmlns="http://schemas.openxmlformats.org/spreadsheetml/2006/main">
  <c r="C93" i="1" l="1"/>
  <c r="C98" i="1" l="1"/>
  <c r="E98" i="1"/>
  <c r="D98" i="1"/>
  <c r="G67" i="1"/>
  <c r="G68" i="1" s="1"/>
  <c r="G66" i="1"/>
  <c r="G61" i="1"/>
  <c r="G60" i="1"/>
  <c r="G59" i="1"/>
  <c r="G57" i="1"/>
  <c r="G55" i="1"/>
  <c r="G54" i="1"/>
  <c r="G53" i="1"/>
  <c r="G51" i="1"/>
  <c r="G50" i="1"/>
  <c r="G49" i="1"/>
  <c r="G47" i="1"/>
  <c r="G41" i="1"/>
  <c r="G40" i="1"/>
  <c r="G39" i="1"/>
  <c r="G29" i="1"/>
  <c r="G28" i="1"/>
  <c r="G27" i="1"/>
  <c r="G26" i="1"/>
  <c r="G25" i="1"/>
  <c r="G24" i="1"/>
  <c r="G23" i="1"/>
  <c r="G22" i="1"/>
  <c r="G21" i="1"/>
  <c r="G12" i="1"/>
  <c r="D90" i="1" l="1"/>
  <c r="G30" i="1"/>
  <c r="G73" i="1"/>
  <c r="G62" i="1" l="1"/>
  <c r="D87" i="1"/>
  <c r="D91" i="1"/>
  <c r="D92" i="1"/>
  <c r="D89" i="1"/>
  <c r="G42" i="1"/>
  <c r="D93" i="1" l="1"/>
  <c r="G70" i="1"/>
  <c r="G71" i="1" s="1"/>
  <c r="G72" i="1" s="1"/>
  <c r="G74" i="1" s="1"/>
</calcChain>
</file>

<file path=xl/sharedStrings.xml><?xml version="1.0" encoding="utf-8"?>
<sst xmlns="http://schemas.openxmlformats.org/spreadsheetml/2006/main" count="176" uniqueCount="123">
  <si>
    <t>RUBRO O CULTIVO</t>
  </si>
  <si>
    <t xml:space="preserve">TOMATE ENTUTORADO </t>
  </si>
  <si>
    <t>RENDIMIENTO (KG./Há.)</t>
  </si>
  <si>
    <t>VARIEDAD</t>
  </si>
  <si>
    <t>TOQUI-COLONO</t>
  </si>
  <si>
    <t>FECHA ESTIMADA  PRECIO VENTA</t>
  </si>
  <si>
    <t>DIC-MARZO</t>
  </si>
  <si>
    <t>NIVEL TECNOLÓGICO</t>
  </si>
  <si>
    <t>MEDIO</t>
  </si>
  <si>
    <t>PRECIO ESPERADO ($/KG.)</t>
  </si>
  <si>
    <t>REGIÓN</t>
  </si>
  <si>
    <t>DEL MAULE</t>
  </si>
  <si>
    <t>INGRESO ESPERADO, con IVA ($)</t>
  </si>
  <si>
    <t>AGENCIA DE ÁREA</t>
  </si>
  <si>
    <t>DESTINO PRODUCCION</t>
  </si>
  <si>
    <t>MERC. MAYORISTA</t>
  </si>
  <si>
    <t>COMUNA/LOCALIDAD</t>
  </si>
  <si>
    <t>FECHA DE COSECHA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</si>
  <si>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</si>
  <si>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</si>
  <si>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</si>
  <si>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</si>
  <si>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</si>
  <si>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</si>
  <si>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</si>
  <si>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</si>
  <si>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</si>
  <si>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</si>
  <si>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</si>
  <si>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POSTADURA</t>
  </si>
  <si>
    <t>JH</t>
  </si>
  <si>
    <t>SEPTIEMBRE</t>
  </si>
  <si>
    <t>ALAMBRADO</t>
  </si>
  <si>
    <t>OCTUB - NOVIEMB</t>
  </si>
  <si>
    <t>TRANSPLANTE</t>
  </si>
  <si>
    <t>REPLANTE</t>
  </si>
  <si>
    <t>RIEGOS</t>
  </si>
  <si>
    <t>SEPTIEMB - FEBRERO</t>
  </si>
  <si>
    <t xml:space="preserve">APLICACIÓN DE FERTILIZANTES  </t>
  </si>
  <si>
    <t>SEPTIEMB - ENERO</t>
  </si>
  <si>
    <t>APLICACIÓN DE PESTICIDAS</t>
  </si>
  <si>
    <t>SELECCIÓN-EMBALAJE.</t>
  </si>
  <si>
    <t>OCTUB - NOVIEMBRE</t>
  </si>
  <si>
    <t>LABORES DE COSECHA</t>
  </si>
  <si>
    <t>DICIEMBRE - ENERO</t>
  </si>
  <si>
    <t>Subtotal Jornadas Hombre</t>
  </si>
  <si>
    <t>JORNADAS ANIMAL</t>
  </si>
  <si>
    <t>N/A</t>
  </si>
  <si>
    <t>Subtotal Jornadas Animal</t>
  </si>
  <si>
    <t>MAQUINARIA</t>
  </si>
  <si>
    <t>N° Jornadas/HA</t>
  </si>
  <si>
    <t>ARADURA</t>
  </si>
  <si>
    <t>AGOSTO - SEPTIEMB</t>
  </si>
  <si>
    <t xml:space="preserve"> </t>
  </si>
  <si>
    <t>RASTRAJES (2)</t>
  </si>
  <si>
    <t>MELGADURA</t>
  </si>
  <si>
    <t>Subtotal Costo Maquinaria</t>
  </si>
  <si>
    <t>INSUMOS</t>
  </si>
  <si>
    <t>Insumos</t>
  </si>
  <si>
    <t>Unidad (Kg/l/u)</t>
  </si>
  <si>
    <t>Cantidad (Kg/l/u)</t>
  </si>
  <si>
    <t>PLANTAS O SEMILLAS</t>
  </si>
  <si>
    <t>PLÁNTULAS</t>
  </si>
  <si>
    <t>c/u</t>
  </si>
  <si>
    <t>FERTILIZANTES</t>
  </si>
  <si>
    <t>SUPERFOSFATO TRIPLE</t>
  </si>
  <si>
    <t>kg</t>
  </si>
  <si>
    <t>NITRATO DE POTASIO</t>
  </si>
  <si>
    <t>OCTUBRE - FEBRERO</t>
  </si>
  <si>
    <t>MEZCLA HORTALICERA</t>
  </si>
  <si>
    <t>OCTUBRE - ENERO</t>
  </si>
  <si>
    <t>FUNGICIDAS</t>
  </si>
  <si>
    <t>lt</t>
  </si>
  <si>
    <t>SEPTIEMBRE - ENERO</t>
  </si>
  <si>
    <t>HERBICIDAS</t>
  </si>
  <si>
    <t>INSECTICIDAS</t>
  </si>
  <si>
    <t>NOVIEMBRE - ENERO</t>
  </si>
  <si>
    <t>OCT-ENERO</t>
  </si>
  <si>
    <t>Subtotal Insumos</t>
  </si>
  <si>
    <t>OTROS</t>
  </si>
  <si>
    <t>Item</t>
  </si>
  <si>
    <t>REPOSICION DE POSTES</t>
  </si>
  <si>
    <t>UN</t>
  </si>
  <si>
    <t>OCTUBRE</t>
  </si>
  <si>
    <t xml:space="preserve">CAJAS DE MADERA </t>
  </si>
  <si>
    <t>DICIEMBRE - 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</si>
  <si>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</si>
  <si>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</si>
  <si>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</si>
  <si>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</si>
  <si>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</si>
  <si>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</si>
  <si>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</si>
  <si>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</si>
  <si>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</si>
  <si>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</si>
  <si>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</si>
  <si>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</si>
  <si>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</si>
  <si>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</si>
  <si>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</si>
  <si>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</si>
  <si>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</si>
  <si>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</si>
  <si>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</si>
  <si>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</si>
  <si>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</si>
  <si>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</si>
  <si>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</si>
  <si>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</si>
  <si>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</si>
  <si>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</si>
  <si>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</si>
  <si>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</si>
  <si>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PREVICUR ENERGY 840 SL O SIMILAR</t>
  </si>
  <si>
    <t>BELLIS O SIMILAR</t>
  </si>
  <si>
    <t>RIDOMIL GOLD  MZ 68 WP O SIMILAR</t>
  </si>
  <si>
    <t>SENCOR 480 O SIMILAR</t>
  </si>
  <si>
    <t>TROYA O SIMILAR</t>
  </si>
  <si>
    <t>SUNFIRE 240 SC O SIMILAR</t>
  </si>
  <si>
    <t>SUCCESS 48 O SIMILAR</t>
  </si>
  <si>
    <t>CUREPTO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</si>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</sst>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_ ;\-#,##0\ "/>
    <numFmt numFmtId="168" formatCode="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rgb="FFFFFFFF"/>
      <name val="Arial Narrow"/>
      <family val="2"/>
    </font>
    <font>
      <sz val="8"/>
      <color theme="1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3" fillId="9" borderId="1" xfId="0" applyNumberFormat="1" applyFont="1" applyFill="1" applyBorder="1" applyAlignment="1">
      <alignment vertical="center"/>
    </xf>
    <xf numFmtId="0" fontId="0" fillId="2" borderId="1" xfId="0" applyFill="1" applyBorder="1"/>
    <xf numFmtId="49" fontId="2" fillId="2" borderId="10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167" fontId="5" fillId="0" borderId="10" xfId="4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/>
    <xf numFmtId="167" fontId="5" fillId="0" borderId="10" xfId="4" applyNumberFormat="1" applyFont="1" applyFill="1" applyBorder="1" applyAlignment="1" applyProtection="1">
      <alignment horizont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68" fontId="5" fillId="9" borderId="10" xfId="0" applyNumberFormat="1" applyFont="1" applyFill="1" applyBorder="1" applyAlignment="1">
      <alignment horizontal="center"/>
    </xf>
    <xf numFmtId="167" fontId="5" fillId="9" borderId="10" xfId="4" applyNumberFormat="1" applyFont="1" applyFill="1" applyBorder="1" applyAlignment="1" applyProtection="1">
      <alignment horizontal="center"/>
    </xf>
    <xf numFmtId="0" fontId="5" fillId="9" borderId="10" xfId="0" applyFont="1" applyFill="1" applyBorder="1" applyAlignment="1">
      <alignment horizontal="center"/>
    </xf>
    <xf numFmtId="3" fontId="5" fillId="9" borderId="10" xfId="0" applyNumberFormat="1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 vertical="center" wrapText="1"/>
    </xf>
    <xf numFmtId="1" fontId="5" fillId="9" borderId="10" xfId="0" applyNumberFormat="1" applyFont="1" applyFill="1" applyBorder="1" applyAlignment="1">
      <alignment horizontal="center"/>
    </xf>
    <xf numFmtId="0" fontId="6" fillId="0" borderId="10" xfId="0" applyFont="1" applyBorder="1"/>
    <xf numFmtId="0" fontId="10" fillId="10" borderId="10" xfId="0" applyFont="1" applyFill="1" applyBorder="1" applyAlignment="1">
      <alignment horizontal="left" vertical="center" wrapText="1"/>
    </xf>
    <xf numFmtId="168" fontId="10" fillId="0" borderId="10" xfId="0" applyNumberFormat="1" applyFont="1" applyBorder="1" applyAlignment="1">
      <alignment horizontal="center"/>
    </xf>
    <xf numFmtId="167" fontId="10" fillId="0" borderId="10" xfId="4" applyNumberFormat="1" applyFont="1" applyFill="1" applyBorder="1" applyAlignment="1" applyProtection="1">
      <alignment horizontal="center"/>
    </xf>
    <xf numFmtId="0" fontId="10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0" fontId="7" fillId="9" borderId="1" xfId="0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/>
    <xf numFmtId="0" fontId="2" fillId="0" borderId="1" xfId="0" applyNumberFormat="1" applyFont="1" applyBorder="1"/>
    <xf numFmtId="0" fontId="16" fillId="5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vertical="center"/>
    </xf>
    <xf numFmtId="0" fontId="14" fillId="0" borderId="1" xfId="0" applyNumberFormat="1" applyFont="1" applyBorder="1"/>
    <xf numFmtId="0" fontId="14" fillId="0" borderId="0" xfId="0" applyNumberFormat="1" applyFont="1"/>
    <xf numFmtId="0" fontId="14" fillId="0" borderId="0" xfId="0" applyNumberFormat="1" applyFont="1" applyAlignment="1">
      <alignment horizontal="left" vertical="top"/>
    </xf>
    <xf numFmtId="0" fontId="14" fillId="0" borderId="0" xfId="0" applyFont="1"/>
    <xf numFmtId="0" fontId="20" fillId="2" borderId="1" xfId="0" applyFont="1" applyFill="1" applyBorder="1" applyAlignment="1">
      <alignment vertical="center"/>
    </xf>
    <xf numFmtId="165" fontId="12" fillId="2" borderId="1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14" fillId="2" borderId="8" xfId="0" applyFont="1" applyFill="1" applyBorder="1" applyAlignment="1">
      <alignment horizontal="center"/>
    </xf>
    <xf numFmtId="0" fontId="14" fillId="2" borderId="9" xfId="0" applyFont="1" applyFill="1" applyBorder="1"/>
    <xf numFmtId="0" fontId="14" fillId="8" borderId="10" xfId="0" applyFont="1" applyFill="1" applyBorder="1" applyAlignment="1">
      <alignment horizontal="center"/>
    </xf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>
      <alignment horizontal="center"/>
    </xf>
    <xf numFmtId="49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>
      <alignment horizontal="center"/>
    </xf>
    <xf numFmtId="0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horizontal="center" vertical="center"/>
    </xf>
    <xf numFmtId="3" fontId="21" fillId="9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horizontal="center" vertical="center"/>
    </xf>
    <xf numFmtId="41" fontId="12" fillId="7" borderId="10" xfId="3" applyFont="1" applyFill="1" applyBorder="1" applyAlignment="1">
      <alignment vertical="center"/>
    </xf>
    <xf numFmtId="41" fontId="12" fillId="7" borderId="10" xfId="3" applyFont="1" applyFill="1" applyBorder="1" applyAlignment="1">
      <alignment horizontal="center" vertical="center"/>
    </xf>
    <xf numFmtId="49" fontId="16" fillId="3" borderId="10" xfId="0" applyNumberFormat="1" applyFont="1" applyFill="1" applyBorder="1" applyAlignment="1">
      <alignment vertical="center" wrapText="1"/>
    </xf>
    <xf numFmtId="49" fontId="17" fillId="2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right" vertical="center"/>
    </xf>
    <xf numFmtId="3" fontId="7" fillId="9" borderId="10" xfId="0" applyNumberFormat="1" applyFont="1" applyFill="1" applyBorder="1" applyAlignment="1">
      <alignment horizontal="right" vertical="center"/>
    </xf>
    <xf numFmtId="0" fontId="7" fillId="9" borderId="10" xfId="0" applyFont="1" applyFill="1" applyBorder="1" applyAlignment="1">
      <alignment horizontal="right" vertical="center"/>
    </xf>
    <xf numFmtId="49" fontId="2" fillId="2" borderId="10" xfId="0" applyNumberFormat="1" applyFont="1" applyFill="1" applyBorder="1"/>
    <xf numFmtId="0" fontId="2" fillId="2" borderId="10" xfId="0" applyFont="1" applyFill="1" applyBorder="1"/>
    <xf numFmtId="49" fontId="16" fillId="5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3" fontId="16" fillId="3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49" fontId="16" fillId="5" borderId="11" xfId="0" applyNumberFormat="1" applyFont="1" applyFill="1" applyBorder="1" applyAlignment="1">
      <alignment vertical="center"/>
    </xf>
    <xf numFmtId="0" fontId="16" fillId="5" borderId="12" xfId="0" applyFont="1" applyFill="1" applyBorder="1" applyAlignment="1">
      <alignment vertical="center"/>
    </xf>
    <xf numFmtId="0" fontId="16" fillId="5" borderId="12" xfId="0" applyFont="1" applyFill="1" applyBorder="1" applyAlignment="1">
      <alignment horizontal="center" vertical="center"/>
    </xf>
    <xf numFmtId="165" fontId="16" fillId="5" borderId="13" xfId="0" applyNumberFormat="1" applyFont="1" applyFill="1" applyBorder="1" applyAlignment="1">
      <alignment vertical="center"/>
    </xf>
    <xf numFmtId="49" fontId="16" fillId="3" borderId="14" xfId="0" applyNumberFormat="1" applyFont="1" applyFill="1" applyBorder="1" applyAlignment="1">
      <alignment vertical="center"/>
    </xf>
    <xf numFmtId="165" fontId="16" fillId="3" borderId="15" xfId="0" applyNumberFormat="1" applyFont="1" applyFill="1" applyBorder="1" applyAlignment="1">
      <alignment vertical="center"/>
    </xf>
    <xf numFmtId="49" fontId="16" fillId="5" borderId="14" xfId="0" applyNumberFormat="1" applyFont="1" applyFill="1" applyBorder="1" applyAlignment="1">
      <alignment vertical="center"/>
    </xf>
    <xf numFmtId="165" fontId="16" fillId="5" borderId="15" xfId="0" applyNumberFormat="1" applyFont="1" applyFill="1" applyBorder="1" applyAlignment="1">
      <alignment vertical="center"/>
    </xf>
    <xf numFmtId="49" fontId="16" fillId="5" borderId="16" xfId="0" applyNumberFormat="1" applyFont="1" applyFill="1" applyBorder="1" applyAlignment="1">
      <alignment vertical="center"/>
    </xf>
    <xf numFmtId="0" fontId="16" fillId="5" borderId="17" xfId="0" applyFont="1" applyFill="1" applyBorder="1" applyAlignment="1">
      <alignment vertical="center"/>
    </xf>
    <xf numFmtId="0" fontId="16" fillId="5" borderId="17" xfId="0" applyFont="1" applyFill="1" applyBorder="1" applyAlignment="1">
      <alignment horizontal="center" vertical="center"/>
    </xf>
    <xf numFmtId="165" fontId="16" fillId="5" borderId="18" xfId="0" applyNumberFormat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6" fillId="3" borderId="10" xfId="0" applyNumberFormat="1" applyFont="1" applyFill="1" applyBorder="1" applyAlignment="1">
      <alignment wrapText="1"/>
    </xf>
    <xf numFmtId="0" fontId="1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8" fillId="3" borderId="10" xfId="0" applyNumberFormat="1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/>
    </xf>
  </cellXfs>
  <cellStyles count="5">
    <cellStyle name="Millares" xfId="4" builtinId="3"/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60158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53" y="190500"/>
          <a:ext cx="60960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160" zoomScaleNormal="160" workbookViewId="0">
      <selection activeCell="D16" sqref="D16"/>
    </sheetView>
  </sheetViews>
  <sheetFormatPr baseColWidth="10" defaultColWidth="10.85546875" defaultRowHeight="11.25" customHeight="1"/>
  <cols>
    <col min="1" max="1" width="6" style="2" customWidth="1"/>
    <col min="2" max="2" width="21.85546875" style="2" customWidth="1"/>
    <col min="3" max="3" width="20.28515625" style="2" customWidth="1"/>
    <col min="4" max="4" width="10.140625" style="33" customWidth="1"/>
    <col min="5" max="5" width="14.42578125" style="2" customWidth="1"/>
    <col min="6" max="6" width="11" style="2" customWidth="1"/>
    <col min="7" max="7" width="12.85546875" style="2" customWidth="1"/>
    <col min="8" max="9" width="10.85546875" style="2" customWidth="1"/>
    <col min="10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>
      <c r="A1" s="5"/>
      <c r="B1" s="5"/>
      <c r="C1" s="5"/>
      <c r="D1" s="30"/>
      <c r="E1" s="5"/>
      <c r="F1" s="5"/>
      <c r="G1" s="5"/>
    </row>
    <row r="2" spans="1:7" ht="15" customHeight="1">
      <c r="A2" s="5"/>
      <c r="B2" s="5"/>
      <c r="C2" s="5"/>
      <c r="D2" s="30"/>
      <c r="E2" s="5"/>
      <c r="F2" s="5"/>
      <c r="G2" s="5"/>
    </row>
    <row r="3" spans="1:7" ht="15" customHeight="1">
      <c r="A3" s="5"/>
      <c r="B3" s="5"/>
      <c r="C3" s="5"/>
      <c r="D3" s="30"/>
      <c r="E3" s="5"/>
      <c r="F3" s="5"/>
      <c r="G3" s="5"/>
    </row>
    <row r="4" spans="1:7" ht="15" customHeight="1">
      <c r="A4" s="5"/>
      <c r="B4" s="5"/>
      <c r="C4" s="5"/>
      <c r="D4" s="30"/>
      <c r="E4" s="5"/>
      <c r="F4" s="5"/>
      <c r="G4" s="5"/>
    </row>
    <row r="5" spans="1:7" ht="15" customHeight="1">
      <c r="A5" s="5"/>
      <c r="B5" s="5"/>
      <c r="C5" s="5"/>
      <c r="D5" s="30"/>
      <c r="E5" s="5"/>
      <c r="F5" s="5"/>
      <c r="G5" s="5"/>
    </row>
    <row r="6" spans="1:7" ht="15" customHeight="1">
      <c r="A6" s="5"/>
      <c r="B6" s="5"/>
      <c r="C6" s="5"/>
      <c r="D6" s="30"/>
      <c r="E6" s="5"/>
      <c r="F6" s="5"/>
      <c r="G6" s="5"/>
    </row>
    <row r="7" spans="1:7" ht="15" customHeight="1">
      <c r="A7" s="5"/>
      <c r="B7" s="5"/>
      <c r="C7" s="5"/>
      <c r="D7" s="30"/>
      <c r="E7" s="5"/>
      <c r="F7" s="5"/>
      <c r="G7" s="5"/>
    </row>
    <row r="8" spans="1:7" ht="15" customHeight="1">
      <c r="A8" s="5"/>
      <c r="B8" s="5"/>
      <c r="C8" s="5"/>
      <c r="D8" s="30"/>
      <c r="E8" s="5"/>
      <c r="F8" s="5"/>
      <c r="G8" s="5"/>
    </row>
    <row r="9" spans="1:7" ht="12" customHeight="1">
      <c r="A9" s="5"/>
      <c r="B9" s="89" t="s">
        <v>0</v>
      </c>
      <c r="C9" s="90" t="s">
        <v>1</v>
      </c>
      <c r="D9" s="43"/>
      <c r="E9" s="121" t="s">
        <v>2</v>
      </c>
      <c r="F9" s="122"/>
      <c r="G9" s="92">
        <v>100000</v>
      </c>
    </row>
    <row r="10" spans="1:7" ht="13.5" customHeight="1">
      <c r="A10" s="5"/>
      <c r="B10" s="7" t="s">
        <v>3</v>
      </c>
      <c r="C10" s="91" t="s">
        <v>4</v>
      </c>
      <c r="D10" s="43"/>
      <c r="E10" s="119" t="s">
        <v>5</v>
      </c>
      <c r="F10" s="120"/>
      <c r="G10" s="93" t="s">
        <v>6</v>
      </c>
    </row>
    <row r="11" spans="1:7" ht="15" customHeight="1">
      <c r="A11" s="5"/>
      <c r="B11" s="7" t="s">
        <v>7</v>
      </c>
      <c r="C11" s="8" t="s">
        <v>8</v>
      </c>
      <c r="D11" s="43"/>
      <c r="E11" s="119" t="s">
        <v>9</v>
      </c>
      <c r="F11" s="120"/>
      <c r="G11" s="93">
        <v>300</v>
      </c>
    </row>
    <row r="12" spans="1:7" ht="14.25" customHeight="1">
      <c r="A12" s="5"/>
      <c r="B12" s="7" t="s">
        <v>10</v>
      </c>
      <c r="C12" s="6" t="s">
        <v>11</v>
      </c>
      <c r="D12" s="43"/>
      <c r="E12" s="94" t="s">
        <v>12</v>
      </c>
      <c r="F12" s="95"/>
      <c r="G12" s="92">
        <f>G9*G11</f>
        <v>30000000</v>
      </c>
    </row>
    <row r="13" spans="1:7" ht="11.25" customHeight="1">
      <c r="A13" s="5"/>
      <c r="B13" s="7" t="s">
        <v>13</v>
      </c>
      <c r="C13" s="127" t="s">
        <v>121</v>
      </c>
      <c r="D13" s="43"/>
      <c r="E13" s="119" t="s">
        <v>14</v>
      </c>
      <c r="F13" s="120"/>
      <c r="G13" s="93" t="s">
        <v>15</v>
      </c>
    </row>
    <row r="14" spans="1:7" ht="13.5" customHeight="1">
      <c r="A14" s="5"/>
      <c r="B14" s="7" t="s">
        <v>16</v>
      </c>
      <c r="C14" s="127" t="s">
        <v>121</v>
      </c>
      <c r="D14" s="43"/>
      <c r="E14" s="119" t="s">
        <v>17</v>
      </c>
      <c r="F14" s="120"/>
      <c r="G14" s="93" t="s">
        <v>6</v>
      </c>
    </row>
    <row r="15" spans="1:7" ht="15">
      <c r="A15" s="5"/>
      <c r="B15" s="7" t="s">
        <v>18</v>
      </c>
      <c r="C15" s="8" t="s">
        <v>122</v>
      </c>
      <c r="D15" s="43"/>
      <c r="E15" s="123" t="s">
        <v>19</v>
      </c>
      <c r="F15" s="124"/>
      <c r="G15" s="93" t="s">
        <v>20</v>
      </c>
    </row>
    <row r="16" spans="1:7" ht="12" customHeight="1">
      <c r="A16" s="5"/>
      <c r="B16" s="44"/>
      <c r="C16" s="45"/>
      <c r="D16" s="43"/>
      <c r="E16" s="31"/>
      <c r="F16" s="31"/>
      <c r="G16" s="32"/>
    </row>
    <row r="17" spans="1:8" ht="12" customHeight="1">
      <c r="A17" s="5"/>
      <c r="B17" s="125" t="s">
        <v>21</v>
      </c>
      <c r="C17" s="126"/>
      <c r="D17" s="126"/>
      <c r="E17" s="126"/>
      <c r="F17" s="126"/>
      <c r="G17" s="126"/>
    </row>
    <row r="18" spans="1:8" ht="12" customHeight="1">
      <c r="A18" s="5"/>
      <c r="B18" s="31"/>
      <c r="C18" s="46"/>
      <c r="D18" s="43"/>
      <c r="E18" s="46"/>
      <c r="F18" s="31"/>
      <c r="G18" s="31"/>
    </row>
    <row r="19" spans="1:8" ht="12" customHeight="1">
      <c r="A19" s="5"/>
      <c r="B19" s="96" t="s">
        <v>22</v>
      </c>
      <c r="C19" s="47"/>
      <c r="D19" s="48"/>
      <c r="E19" s="47"/>
      <c r="F19" s="47"/>
      <c r="G19" s="47"/>
    </row>
    <row r="20" spans="1:8" ht="24" customHeight="1">
      <c r="A20" s="5"/>
      <c r="B20" s="97" t="s">
        <v>23</v>
      </c>
      <c r="C20" s="97" t="s">
        <v>24</v>
      </c>
      <c r="D20" s="97" t="s">
        <v>25</v>
      </c>
      <c r="E20" s="97" t="s">
        <v>26</v>
      </c>
      <c r="F20" s="97" t="s">
        <v>27</v>
      </c>
      <c r="G20" s="97" t="s">
        <v>28</v>
      </c>
    </row>
    <row r="21" spans="1:8" ht="12.75" customHeight="1">
      <c r="A21" s="5"/>
      <c r="B21" s="9" t="s">
        <v>29</v>
      </c>
      <c r="C21" s="10" t="s">
        <v>30</v>
      </c>
      <c r="D21" s="10">
        <v>25</v>
      </c>
      <c r="E21" s="10" t="s">
        <v>31</v>
      </c>
      <c r="F21" s="11">
        <v>35000</v>
      </c>
      <c r="G21" s="12">
        <f t="shared" ref="G21:G29" si="0">D21*F21</f>
        <v>875000</v>
      </c>
    </row>
    <row r="22" spans="1:8" ht="12.75" customHeight="1">
      <c r="A22" s="5"/>
      <c r="B22" s="13" t="s">
        <v>32</v>
      </c>
      <c r="C22" s="10" t="s">
        <v>30</v>
      </c>
      <c r="D22" s="10">
        <v>15</v>
      </c>
      <c r="E22" s="10" t="s">
        <v>33</v>
      </c>
      <c r="F22" s="11">
        <v>35000</v>
      </c>
      <c r="G22" s="12">
        <f t="shared" si="0"/>
        <v>525000</v>
      </c>
    </row>
    <row r="23" spans="1:8" ht="12.75" customHeight="1">
      <c r="A23" s="5"/>
      <c r="B23" s="13" t="s">
        <v>34</v>
      </c>
      <c r="C23" s="10" t="s">
        <v>30</v>
      </c>
      <c r="D23" s="10">
        <v>13</v>
      </c>
      <c r="E23" s="10" t="s">
        <v>31</v>
      </c>
      <c r="F23" s="11">
        <v>35000</v>
      </c>
      <c r="G23" s="12">
        <f t="shared" si="0"/>
        <v>455000</v>
      </c>
    </row>
    <row r="24" spans="1:8" ht="12.75" customHeight="1">
      <c r="A24" s="5"/>
      <c r="B24" s="13" t="s">
        <v>35</v>
      </c>
      <c r="C24" s="10" t="s">
        <v>30</v>
      </c>
      <c r="D24" s="10">
        <v>1</v>
      </c>
      <c r="E24" s="10" t="s">
        <v>31</v>
      </c>
      <c r="F24" s="11">
        <v>35000</v>
      </c>
      <c r="G24" s="12">
        <f t="shared" si="0"/>
        <v>35000</v>
      </c>
    </row>
    <row r="25" spans="1:8" ht="12.75" customHeight="1">
      <c r="A25" s="5"/>
      <c r="B25" s="13" t="s">
        <v>36</v>
      </c>
      <c r="C25" s="10" t="s">
        <v>30</v>
      </c>
      <c r="D25" s="10">
        <v>14</v>
      </c>
      <c r="E25" s="10" t="s">
        <v>37</v>
      </c>
      <c r="F25" s="11">
        <v>35000</v>
      </c>
      <c r="G25" s="12">
        <f t="shared" si="0"/>
        <v>490000</v>
      </c>
    </row>
    <row r="26" spans="1:8" ht="12.75" customHeight="1">
      <c r="A26" s="5"/>
      <c r="B26" s="13" t="s">
        <v>38</v>
      </c>
      <c r="C26" s="10" t="s">
        <v>30</v>
      </c>
      <c r="D26" s="10">
        <v>5</v>
      </c>
      <c r="E26" s="10" t="s">
        <v>39</v>
      </c>
      <c r="F26" s="11">
        <v>35000</v>
      </c>
      <c r="G26" s="12">
        <f t="shared" si="0"/>
        <v>175000</v>
      </c>
    </row>
    <row r="27" spans="1:8" ht="12.75" customHeight="1">
      <c r="A27" s="5"/>
      <c r="B27" s="13" t="s">
        <v>40</v>
      </c>
      <c r="C27" s="10" t="s">
        <v>30</v>
      </c>
      <c r="D27" s="10">
        <v>10</v>
      </c>
      <c r="E27" s="10" t="s">
        <v>37</v>
      </c>
      <c r="F27" s="11">
        <v>35000</v>
      </c>
      <c r="G27" s="12">
        <f t="shared" si="0"/>
        <v>350000</v>
      </c>
    </row>
    <row r="28" spans="1:8" ht="12.75" customHeight="1">
      <c r="A28" s="5"/>
      <c r="B28" s="13" t="s">
        <v>41</v>
      </c>
      <c r="C28" s="10" t="s">
        <v>30</v>
      </c>
      <c r="D28" s="10">
        <v>12</v>
      </c>
      <c r="E28" s="10" t="s">
        <v>42</v>
      </c>
      <c r="F28" s="11">
        <v>35000</v>
      </c>
      <c r="G28" s="12">
        <f t="shared" si="0"/>
        <v>420000</v>
      </c>
    </row>
    <row r="29" spans="1:8" ht="12.75" customHeight="1">
      <c r="A29" s="5"/>
      <c r="B29" s="13" t="s">
        <v>43</v>
      </c>
      <c r="C29" s="10" t="s">
        <v>30</v>
      </c>
      <c r="D29" s="11">
        <v>60</v>
      </c>
      <c r="E29" s="10" t="s">
        <v>44</v>
      </c>
      <c r="F29" s="11">
        <v>35000</v>
      </c>
      <c r="G29" s="12">
        <f t="shared" si="0"/>
        <v>2100000</v>
      </c>
    </row>
    <row r="30" spans="1:8" ht="12.75" customHeight="1">
      <c r="A30" s="5"/>
      <c r="B30" s="98" t="s">
        <v>45</v>
      </c>
      <c r="C30" s="99"/>
      <c r="D30" s="99"/>
      <c r="E30" s="99"/>
      <c r="F30" s="100"/>
      <c r="G30" s="101">
        <f>SUM(G21:G29)</f>
        <v>5425000</v>
      </c>
      <c r="H30" s="4"/>
    </row>
    <row r="31" spans="1:8" ht="12" customHeight="1">
      <c r="A31" s="5"/>
      <c r="B31" s="31"/>
      <c r="C31" s="31"/>
      <c r="D31" s="43"/>
      <c r="E31" s="31"/>
      <c r="F31" s="49"/>
      <c r="G31" s="49"/>
    </row>
    <row r="32" spans="1:8" ht="12" customHeight="1">
      <c r="A32" s="5"/>
      <c r="B32" s="96" t="s">
        <v>46</v>
      </c>
      <c r="C32" s="48"/>
      <c r="D32" s="48"/>
      <c r="E32" s="48"/>
      <c r="F32" s="47"/>
      <c r="G32" s="47"/>
    </row>
    <row r="33" spans="1:11" ht="24" customHeight="1">
      <c r="A33" s="5"/>
      <c r="B33" s="102" t="s">
        <v>23</v>
      </c>
      <c r="C33" s="97" t="s">
        <v>24</v>
      </c>
      <c r="D33" s="97" t="s">
        <v>25</v>
      </c>
      <c r="E33" s="102" t="s">
        <v>26</v>
      </c>
      <c r="F33" s="97" t="s">
        <v>27</v>
      </c>
      <c r="G33" s="102" t="s">
        <v>28</v>
      </c>
    </row>
    <row r="34" spans="1:11" ht="12" customHeight="1">
      <c r="A34" s="5"/>
      <c r="B34" s="103" t="s">
        <v>47</v>
      </c>
      <c r="C34" s="104"/>
      <c r="D34" s="104"/>
      <c r="E34" s="104"/>
      <c r="F34" s="103"/>
      <c r="G34" s="103"/>
    </row>
    <row r="35" spans="1:11" ht="12" customHeight="1">
      <c r="A35" s="5"/>
      <c r="B35" s="98" t="s">
        <v>48</v>
      </c>
      <c r="C35" s="99"/>
      <c r="D35" s="99"/>
      <c r="E35" s="99"/>
      <c r="F35" s="100"/>
      <c r="G35" s="100"/>
    </row>
    <row r="36" spans="1:11" ht="12" customHeight="1">
      <c r="A36" s="5"/>
      <c r="B36" s="31"/>
      <c r="C36" s="31"/>
      <c r="D36" s="43"/>
      <c r="E36" s="31"/>
      <c r="F36" s="49"/>
      <c r="G36" s="49"/>
    </row>
    <row r="37" spans="1:11" ht="12" customHeight="1">
      <c r="A37" s="5"/>
      <c r="B37" s="96" t="s">
        <v>49</v>
      </c>
      <c r="C37" s="48"/>
      <c r="D37" s="48"/>
      <c r="E37" s="48"/>
      <c r="F37" s="47"/>
      <c r="G37" s="47"/>
    </row>
    <row r="38" spans="1:11" ht="24" customHeight="1">
      <c r="A38" s="5"/>
      <c r="B38" s="102" t="s">
        <v>23</v>
      </c>
      <c r="C38" s="102" t="s">
        <v>24</v>
      </c>
      <c r="D38" s="102" t="s">
        <v>50</v>
      </c>
      <c r="E38" s="102" t="s">
        <v>26</v>
      </c>
      <c r="F38" s="97" t="s">
        <v>27</v>
      </c>
      <c r="G38" s="102" t="s">
        <v>28</v>
      </c>
    </row>
    <row r="39" spans="1:11" ht="12.75" customHeight="1">
      <c r="A39" s="5"/>
      <c r="B39" s="13" t="s">
        <v>51</v>
      </c>
      <c r="C39" s="10" t="s">
        <v>113</v>
      </c>
      <c r="D39" s="10">
        <v>1</v>
      </c>
      <c r="E39" s="10" t="s">
        <v>52</v>
      </c>
      <c r="F39" s="12">
        <v>75000</v>
      </c>
      <c r="G39" s="12">
        <f>+D39*F39</f>
        <v>75000</v>
      </c>
      <c r="H39" s="2" t="s">
        <v>53</v>
      </c>
    </row>
    <row r="40" spans="1:11" ht="12.75" customHeight="1">
      <c r="A40" s="5"/>
      <c r="B40" s="13" t="s">
        <v>54</v>
      </c>
      <c r="C40" s="10" t="s">
        <v>113</v>
      </c>
      <c r="D40" s="10">
        <v>2</v>
      </c>
      <c r="E40" s="10" t="s">
        <v>31</v>
      </c>
      <c r="F40" s="12">
        <v>55000</v>
      </c>
      <c r="G40" s="12">
        <f>+D40*F40</f>
        <v>110000</v>
      </c>
    </row>
    <row r="41" spans="1:11" ht="12.75" customHeight="1">
      <c r="A41" s="5"/>
      <c r="B41" s="13" t="s">
        <v>55</v>
      </c>
      <c r="C41" s="10" t="s">
        <v>113</v>
      </c>
      <c r="D41" s="10">
        <v>1</v>
      </c>
      <c r="E41" s="10" t="s">
        <v>31</v>
      </c>
      <c r="F41" s="12">
        <v>25000</v>
      </c>
      <c r="G41" s="12">
        <f>+D41*F41</f>
        <v>25000</v>
      </c>
    </row>
    <row r="42" spans="1:11" ht="12.75" customHeight="1">
      <c r="A42" s="5"/>
      <c r="B42" s="98" t="s">
        <v>56</v>
      </c>
      <c r="C42" s="99"/>
      <c r="D42" s="99"/>
      <c r="E42" s="99"/>
      <c r="F42" s="100"/>
      <c r="G42" s="101">
        <f>SUM(G39:G41)</f>
        <v>210000</v>
      </c>
    </row>
    <row r="43" spans="1:11" ht="12" customHeight="1">
      <c r="A43" s="5"/>
      <c r="B43" s="31"/>
      <c r="C43" s="31"/>
      <c r="D43" s="43"/>
      <c r="E43" s="31"/>
      <c r="F43" s="49"/>
      <c r="G43" s="49"/>
    </row>
    <row r="44" spans="1:11" ht="12" customHeight="1">
      <c r="A44" s="5"/>
      <c r="B44" s="96" t="s">
        <v>57</v>
      </c>
      <c r="C44" s="48"/>
      <c r="D44" s="48"/>
      <c r="E44" s="48"/>
      <c r="F44" s="47"/>
      <c r="G44" s="47"/>
    </row>
    <row r="45" spans="1:11" ht="24" customHeight="1">
      <c r="A45" s="5"/>
      <c r="B45" s="97" t="s">
        <v>58</v>
      </c>
      <c r="C45" s="97" t="s">
        <v>59</v>
      </c>
      <c r="D45" s="97" t="s">
        <v>60</v>
      </c>
      <c r="E45" s="97" t="s">
        <v>26</v>
      </c>
      <c r="F45" s="97" t="s">
        <v>27</v>
      </c>
      <c r="G45" s="97" t="s">
        <v>28</v>
      </c>
      <c r="K45" s="2"/>
    </row>
    <row r="46" spans="1:11" ht="12.75" customHeight="1">
      <c r="A46" s="5"/>
      <c r="B46" s="15" t="s">
        <v>61</v>
      </c>
      <c r="C46" s="16"/>
      <c r="D46" s="16"/>
      <c r="E46" s="16"/>
      <c r="F46" s="16"/>
      <c r="G46" s="16"/>
      <c r="K46" s="2"/>
    </row>
    <row r="47" spans="1:11" ht="12.75" customHeight="1">
      <c r="A47" s="5"/>
      <c r="B47" s="17" t="s">
        <v>62</v>
      </c>
      <c r="C47" s="18" t="s">
        <v>63</v>
      </c>
      <c r="D47" s="19">
        <v>19000</v>
      </c>
      <c r="E47" s="20" t="s">
        <v>31</v>
      </c>
      <c r="F47" s="21">
        <v>190</v>
      </c>
      <c r="G47" s="21">
        <f>AVERAGE(D47*F47)</f>
        <v>3610000</v>
      </c>
    </row>
    <row r="48" spans="1:11" ht="12.75" customHeight="1">
      <c r="A48" s="5"/>
      <c r="B48" s="15" t="s">
        <v>64</v>
      </c>
      <c r="C48" s="22"/>
      <c r="D48" s="22"/>
      <c r="E48" s="22"/>
      <c r="F48" s="22"/>
      <c r="G48" s="22"/>
    </row>
    <row r="49" spans="1:7" ht="12.75" customHeight="1">
      <c r="A49" s="5"/>
      <c r="B49" s="13" t="s">
        <v>65</v>
      </c>
      <c r="C49" s="18" t="s">
        <v>66</v>
      </c>
      <c r="D49" s="23">
        <v>500</v>
      </c>
      <c r="E49" s="20" t="s">
        <v>31</v>
      </c>
      <c r="F49" s="21">
        <v>1400</v>
      </c>
      <c r="G49" s="21">
        <f>AVERAGE(D49*F49)</f>
        <v>700000</v>
      </c>
    </row>
    <row r="50" spans="1:7" ht="12.75" customHeight="1">
      <c r="A50" s="5"/>
      <c r="B50" s="17" t="s">
        <v>67</v>
      </c>
      <c r="C50" s="18" t="s">
        <v>66</v>
      </c>
      <c r="D50" s="19">
        <v>1000</v>
      </c>
      <c r="E50" s="20" t="s">
        <v>68</v>
      </c>
      <c r="F50" s="21">
        <v>1780</v>
      </c>
      <c r="G50" s="21">
        <f>AVERAGE(D50*F50)</f>
        <v>1780000</v>
      </c>
    </row>
    <row r="51" spans="1:7" ht="12.75" customHeight="1">
      <c r="A51" s="5"/>
      <c r="B51" s="13" t="s">
        <v>69</v>
      </c>
      <c r="C51" s="18" t="s">
        <v>66</v>
      </c>
      <c r="D51" s="23">
        <v>900</v>
      </c>
      <c r="E51" s="20" t="s">
        <v>70</v>
      </c>
      <c r="F51" s="21">
        <v>1140</v>
      </c>
      <c r="G51" s="21">
        <f>AVERAGE(D51*F51)</f>
        <v>1026000</v>
      </c>
    </row>
    <row r="52" spans="1:7" ht="11.25" customHeight="1">
      <c r="B52" s="24" t="s">
        <v>71</v>
      </c>
      <c r="C52" s="18"/>
      <c r="D52" s="23"/>
      <c r="E52" s="20"/>
      <c r="F52" s="21"/>
      <c r="G52" s="21"/>
    </row>
    <row r="53" spans="1:7" ht="12.75" customHeight="1">
      <c r="A53" s="5"/>
      <c r="B53" s="13" t="s">
        <v>114</v>
      </c>
      <c r="C53" s="18" t="s">
        <v>72</v>
      </c>
      <c r="D53" s="23">
        <v>1</v>
      </c>
      <c r="E53" s="20" t="s">
        <v>31</v>
      </c>
      <c r="F53" s="21">
        <v>78000</v>
      </c>
      <c r="G53" s="21">
        <f>AVERAGE(D53*F53)</f>
        <v>78000</v>
      </c>
    </row>
    <row r="54" spans="1:7" ht="12.75" customHeight="1">
      <c r="A54" s="5"/>
      <c r="B54" s="13" t="s">
        <v>115</v>
      </c>
      <c r="C54" s="18" t="s">
        <v>72</v>
      </c>
      <c r="D54" s="23">
        <v>1</v>
      </c>
      <c r="E54" s="20" t="s">
        <v>68</v>
      </c>
      <c r="F54" s="21">
        <v>170000</v>
      </c>
      <c r="G54" s="21">
        <f>AVERAGE(D54*F54)</f>
        <v>170000</v>
      </c>
    </row>
    <row r="55" spans="1:7" ht="12.75" customHeight="1">
      <c r="A55" s="5"/>
      <c r="B55" s="13" t="s">
        <v>116</v>
      </c>
      <c r="C55" s="18" t="s">
        <v>66</v>
      </c>
      <c r="D55" s="23">
        <v>2.5</v>
      </c>
      <c r="E55" s="20" t="s">
        <v>73</v>
      </c>
      <c r="F55" s="21">
        <v>32800</v>
      </c>
      <c r="G55" s="21">
        <f>AVERAGE(D55*F55)</f>
        <v>82000</v>
      </c>
    </row>
    <row r="56" spans="1:7" ht="12.75" customHeight="1">
      <c r="A56" s="5"/>
      <c r="B56" s="24" t="s">
        <v>74</v>
      </c>
      <c r="C56" s="18"/>
      <c r="D56" s="23"/>
      <c r="E56" s="20"/>
      <c r="F56" s="21"/>
      <c r="G56" s="21"/>
    </row>
    <row r="57" spans="1:7" ht="12.75" customHeight="1">
      <c r="A57" s="5"/>
      <c r="B57" s="13" t="s">
        <v>117</v>
      </c>
      <c r="C57" s="18" t="s">
        <v>72</v>
      </c>
      <c r="D57" s="23">
        <v>0.8</v>
      </c>
      <c r="E57" s="20" t="s">
        <v>31</v>
      </c>
      <c r="F57" s="21">
        <v>50000</v>
      </c>
      <c r="G57" s="21">
        <f>AVERAGE(D57*F57)</f>
        <v>40000</v>
      </c>
    </row>
    <row r="58" spans="1:7" ht="12.75" customHeight="1">
      <c r="A58" s="5"/>
      <c r="B58" s="24" t="s">
        <v>75</v>
      </c>
      <c r="C58" s="18"/>
      <c r="D58" s="23"/>
      <c r="E58" s="20"/>
      <c r="F58" s="21"/>
      <c r="G58" s="21"/>
    </row>
    <row r="59" spans="1:7" ht="12.75" customHeight="1">
      <c r="A59" s="5"/>
      <c r="B59" s="13" t="s">
        <v>118</v>
      </c>
      <c r="C59" s="18" t="s">
        <v>72</v>
      </c>
      <c r="D59" s="23">
        <v>3</v>
      </c>
      <c r="E59" s="20" t="s">
        <v>31</v>
      </c>
      <c r="F59" s="21">
        <v>20100</v>
      </c>
      <c r="G59" s="21">
        <f>AVERAGE(D59*F59)</f>
        <v>60300</v>
      </c>
    </row>
    <row r="60" spans="1:7" ht="12.75" customHeight="1">
      <c r="A60" s="5"/>
      <c r="B60" s="13" t="s">
        <v>119</v>
      </c>
      <c r="C60" s="18" t="s">
        <v>72</v>
      </c>
      <c r="D60" s="23">
        <v>0.5</v>
      </c>
      <c r="E60" s="20" t="s">
        <v>76</v>
      </c>
      <c r="F60" s="21">
        <v>95000</v>
      </c>
      <c r="G60" s="21">
        <f>AVERAGE(D60*F60)</f>
        <v>47500</v>
      </c>
    </row>
    <row r="61" spans="1:7" ht="12.75" customHeight="1">
      <c r="A61" s="5"/>
      <c r="B61" s="13" t="s">
        <v>120</v>
      </c>
      <c r="C61" s="18" t="s">
        <v>72</v>
      </c>
      <c r="D61" s="23">
        <v>0.5</v>
      </c>
      <c r="E61" s="20" t="s">
        <v>77</v>
      </c>
      <c r="F61" s="21">
        <v>301000</v>
      </c>
      <c r="G61" s="21">
        <f>AVERAGE(D61*F61)</f>
        <v>150500</v>
      </c>
    </row>
    <row r="62" spans="1:7" ht="13.5" customHeight="1">
      <c r="A62" s="5"/>
      <c r="B62" s="105" t="s">
        <v>78</v>
      </c>
      <c r="C62" s="99"/>
      <c r="D62" s="99"/>
      <c r="E62" s="99"/>
      <c r="F62" s="100"/>
      <c r="G62" s="101">
        <f>SUM(G46:G61)</f>
        <v>7744300</v>
      </c>
    </row>
    <row r="63" spans="1:7" ht="12" customHeight="1">
      <c r="A63" s="5"/>
      <c r="B63" s="50"/>
      <c r="C63" s="31"/>
      <c r="D63" s="43"/>
      <c r="E63" s="43"/>
      <c r="F63" s="49"/>
      <c r="G63" s="49"/>
    </row>
    <row r="64" spans="1:7" ht="12" customHeight="1">
      <c r="A64" s="5"/>
      <c r="B64" s="96" t="s">
        <v>79</v>
      </c>
      <c r="C64" s="48"/>
      <c r="D64" s="48"/>
      <c r="E64" s="48"/>
      <c r="F64" s="47"/>
      <c r="G64" s="47"/>
    </row>
    <row r="65" spans="1:255" ht="24" customHeight="1">
      <c r="A65" s="5"/>
      <c r="B65" s="102" t="s">
        <v>80</v>
      </c>
      <c r="C65" s="97" t="s">
        <v>59</v>
      </c>
      <c r="D65" s="97" t="s">
        <v>60</v>
      </c>
      <c r="E65" s="102" t="s">
        <v>26</v>
      </c>
      <c r="F65" s="97" t="s">
        <v>27</v>
      </c>
      <c r="G65" s="102" t="s">
        <v>28</v>
      </c>
    </row>
    <row r="66" spans="1:255" ht="12.75" customHeight="1">
      <c r="A66" s="5"/>
      <c r="B66" s="25" t="s">
        <v>81</v>
      </c>
      <c r="C66" s="26" t="s">
        <v>82</v>
      </c>
      <c r="D66" s="27">
        <v>165</v>
      </c>
      <c r="E66" s="28" t="s">
        <v>83</v>
      </c>
      <c r="F66" s="29">
        <v>1200</v>
      </c>
      <c r="G66" s="29">
        <f>+D66*F66</f>
        <v>198000</v>
      </c>
    </row>
    <row r="67" spans="1:255" ht="12.75" customHeight="1">
      <c r="A67" s="5"/>
      <c r="B67" s="13" t="s">
        <v>84</v>
      </c>
      <c r="C67" s="26" t="s">
        <v>82</v>
      </c>
      <c r="D67" s="14">
        <v>4000</v>
      </c>
      <c r="E67" s="10" t="s">
        <v>85</v>
      </c>
      <c r="F67" s="12">
        <v>800</v>
      </c>
      <c r="G67" s="12">
        <f>AVERAGE(D67*F67)</f>
        <v>3200000</v>
      </c>
    </row>
    <row r="68" spans="1:255" ht="13.5" customHeight="1">
      <c r="A68" s="5"/>
      <c r="B68" s="98" t="s">
        <v>86</v>
      </c>
      <c r="C68" s="99"/>
      <c r="D68" s="99"/>
      <c r="E68" s="99"/>
      <c r="F68" s="100"/>
      <c r="G68" s="101">
        <f>SUM(G66:G67)</f>
        <v>3398000</v>
      </c>
    </row>
    <row r="69" spans="1:255" ht="12" customHeight="1">
      <c r="A69" s="5"/>
      <c r="B69" s="31"/>
      <c r="C69" s="31"/>
      <c r="D69" s="43"/>
      <c r="E69" s="31"/>
      <c r="F69" s="49"/>
      <c r="G69" s="49"/>
    </row>
    <row r="70" spans="1:255" ht="12" customHeight="1">
      <c r="A70" s="5"/>
      <c r="B70" s="106" t="s">
        <v>87</v>
      </c>
      <c r="C70" s="107"/>
      <c r="D70" s="108"/>
      <c r="E70" s="107"/>
      <c r="F70" s="107"/>
      <c r="G70" s="109">
        <f>G30+G42+G62+G68</f>
        <v>16777300</v>
      </c>
    </row>
    <row r="71" spans="1:255" ht="12" customHeight="1">
      <c r="A71" s="5"/>
      <c r="B71" s="110" t="s">
        <v>88</v>
      </c>
      <c r="C71" s="53"/>
      <c r="D71" s="54"/>
      <c r="E71" s="53"/>
      <c r="F71" s="53"/>
      <c r="G71" s="111">
        <f>G70*0.05</f>
        <v>838865</v>
      </c>
    </row>
    <row r="72" spans="1:255" ht="12" customHeight="1">
      <c r="A72" s="5"/>
      <c r="B72" s="112" t="s">
        <v>89</v>
      </c>
      <c r="C72" s="51"/>
      <c r="D72" s="52"/>
      <c r="E72" s="51"/>
      <c r="F72" s="51"/>
      <c r="G72" s="113">
        <f>G71+G70</f>
        <v>17616165</v>
      </c>
    </row>
    <row r="73" spans="1:255" ht="12" customHeight="1">
      <c r="A73" s="5"/>
      <c r="B73" s="110" t="s">
        <v>90</v>
      </c>
      <c r="C73" s="53"/>
      <c r="D73" s="54"/>
      <c r="E73" s="53"/>
      <c r="F73" s="53"/>
      <c r="G73" s="111">
        <f>G12</f>
        <v>30000000</v>
      </c>
    </row>
    <row r="74" spans="1:255" ht="12" customHeight="1">
      <c r="A74" s="5"/>
      <c r="B74" s="114" t="s">
        <v>91</v>
      </c>
      <c r="C74" s="115"/>
      <c r="D74" s="116"/>
      <c r="E74" s="115"/>
      <c r="F74" s="115"/>
      <c r="G74" s="117">
        <f>G73-G72</f>
        <v>12383835</v>
      </c>
    </row>
    <row r="75" spans="1:255" s="59" customFormat="1" ht="12" customHeight="1">
      <c r="A75" s="36"/>
      <c r="B75" s="38" t="s">
        <v>92</v>
      </c>
      <c r="C75" s="34"/>
      <c r="D75" s="35"/>
      <c r="E75" s="34"/>
      <c r="F75" s="34"/>
      <c r="G75" s="55"/>
      <c r="H75" s="56"/>
      <c r="I75" s="56"/>
      <c r="J75" s="57"/>
      <c r="K75" s="57"/>
      <c r="L75" s="57"/>
      <c r="M75" s="57"/>
      <c r="N75" s="57"/>
      <c r="O75" s="57"/>
      <c r="P75" s="58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  <c r="HV75" s="57"/>
      <c r="HW75" s="57"/>
      <c r="HX75" s="57"/>
      <c r="HY75" s="57"/>
      <c r="HZ75" s="57"/>
      <c r="IA75" s="57"/>
      <c r="IB75" s="57"/>
      <c r="IC75" s="57"/>
      <c r="ID75" s="57"/>
      <c r="IE75" s="57"/>
      <c r="IF75" s="57"/>
      <c r="IG75" s="57"/>
      <c r="IH75" s="57"/>
      <c r="II75" s="57"/>
      <c r="IJ75" s="57"/>
      <c r="IK75" s="57"/>
      <c r="IL75" s="57"/>
      <c r="IM75" s="57"/>
      <c r="IN75" s="57"/>
      <c r="IO75" s="57"/>
      <c r="IP75" s="57"/>
      <c r="IQ75" s="57"/>
      <c r="IR75" s="57"/>
      <c r="IS75" s="57"/>
      <c r="IT75" s="57"/>
      <c r="IU75" s="57"/>
    </row>
    <row r="76" spans="1:255" s="59" customFormat="1" ht="12" customHeight="1" thickBot="1">
      <c r="A76" s="36"/>
      <c r="B76" s="39"/>
      <c r="C76" s="34"/>
      <c r="D76" s="35"/>
      <c r="E76" s="34"/>
      <c r="F76" s="34"/>
      <c r="G76" s="55"/>
      <c r="H76" s="56"/>
      <c r="I76" s="56"/>
      <c r="J76" s="57"/>
      <c r="K76" s="57"/>
      <c r="L76" s="57"/>
      <c r="M76" s="57"/>
      <c r="N76" s="57"/>
      <c r="O76" s="57"/>
      <c r="P76" s="58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  <c r="IM76" s="57"/>
      <c r="IN76" s="57"/>
      <c r="IO76" s="57"/>
      <c r="IP76" s="57"/>
      <c r="IQ76" s="57"/>
      <c r="IR76" s="57"/>
      <c r="IS76" s="57"/>
      <c r="IT76" s="57"/>
      <c r="IU76" s="57"/>
    </row>
    <row r="77" spans="1:255" s="59" customFormat="1" ht="12" customHeight="1">
      <c r="A77" s="36"/>
      <c r="B77" s="62" t="s">
        <v>93</v>
      </c>
      <c r="C77" s="63"/>
      <c r="D77" s="64"/>
      <c r="E77" s="63"/>
      <c r="F77" s="65"/>
      <c r="G77" s="55"/>
      <c r="H77" s="56"/>
      <c r="I77" s="56"/>
      <c r="J77" s="57"/>
      <c r="K77" s="57"/>
      <c r="L77" s="57"/>
      <c r="M77" s="57"/>
      <c r="N77" s="57"/>
      <c r="O77" s="57"/>
      <c r="P77" s="58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  <c r="IU77" s="57"/>
    </row>
    <row r="78" spans="1:255" s="59" customFormat="1" ht="12" customHeight="1">
      <c r="A78" s="36"/>
      <c r="B78" s="66" t="s">
        <v>94</v>
      </c>
      <c r="C78" s="36"/>
      <c r="D78" s="37"/>
      <c r="E78" s="36"/>
      <c r="F78" s="67"/>
      <c r="G78" s="55"/>
      <c r="H78" s="56"/>
      <c r="I78" s="56"/>
      <c r="J78" s="57"/>
      <c r="K78" s="57"/>
      <c r="L78" s="57"/>
      <c r="M78" s="57"/>
      <c r="N78" s="57"/>
      <c r="O78" s="57"/>
      <c r="P78" s="58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  <c r="IT78" s="57"/>
      <c r="IU78" s="57"/>
    </row>
    <row r="79" spans="1:255" s="59" customFormat="1" ht="12" customHeight="1">
      <c r="A79" s="36"/>
      <c r="B79" s="66" t="s">
        <v>95</v>
      </c>
      <c r="C79" s="36"/>
      <c r="D79" s="37"/>
      <c r="E79" s="36"/>
      <c r="F79" s="67"/>
      <c r="G79" s="55"/>
      <c r="H79" s="56"/>
      <c r="I79" s="56"/>
      <c r="J79" s="57"/>
      <c r="K79" s="57"/>
      <c r="L79" s="57"/>
      <c r="M79" s="57"/>
      <c r="N79" s="57"/>
      <c r="O79" s="57"/>
      <c r="P79" s="58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  <c r="HP79" s="57"/>
      <c r="HQ79" s="57"/>
      <c r="HR79" s="57"/>
      <c r="HS79" s="57"/>
      <c r="HT79" s="57"/>
      <c r="HU79" s="57"/>
      <c r="HV79" s="57"/>
      <c r="HW79" s="57"/>
      <c r="HX79" s="57"/>
      <c r="HY79" s="57"/>
      <c r="HZ79" s="57"/>
      <c r="IA79" s="57"/>
      <c r="IB79" s="57"/>
      <c r="IC79" s="57"/>
      <c r="ID79" s="57"/>
      <c r="IE79" s="57"/>
      <c r="IF79" s="57"/>
      <c r="IG79" s="57"/>
      <c r="IH79" s="57"/>
      <c r="II79" s="57"/>
      <c r="IJ79" s="57"/>
      <c r="IK79" s="57"/>
      <c r="IL79" s="57"/>
      <c r="IM79" s="57"/>
      <c r="IN79" s="57"/>
      <c r="IO79" s="57"/>
      <c r="IP79" s="57"/>
      <c r="IQ79" s="57"/>
      <c r="IR79" s="57"/>
      <c r="IS79" s="57"/>
      <c r="IT79" s="57"/>
      <c r="IU79" s="57"/>
    </row>
    <row r="80" spans="1:255" s="59" customFormat="1" ht="12" customHeight="1">
      <c r="A80" s="36"/>
      <c r="B80" s="66" t="s">
        <v>96</v>
      </c>
      <c r="C80" s="36"/>
      <c r="D80" s="37"/>
      <c r="E80" s="36"/>
      <c r="F80" s="67"/>
      <c r="G80" s="55"/>
      <c r="H80" s="56"/>
      <c r="I80" s="56"/>
      <c r="J80" s="57"/>
      <c r="K80" s="57"/>
      <c r="L80" s="57"/>
      <c r="M80" s="57"/>
      <c r="N80" s="57"/>
      <c r="O80" s="57"/>
      <c r="P80" s="58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  <c r="HG80" s="57"/>
      <c r="HH80" s="57"/>
      <c r="HI80" s="57"/>
      <c r="HJ80" s="57"/>
      <c r="HK80" s="57"/>
      <c r="HL80" s="57"/>
      <c r="HM80" s="57"/>
      <c r="HN80" s="57"/>
      <c r="HO80" s="57"/>
      <c r="HP80" s="57"/>
      <c r="HQ80" s="57"/>
      <c r="HR80" s="57"/>
      <c r="HS80" s="57"/>
      <c r="HT80" s="57"/>
      <c r="HU80" s="57"/>
      <c r="HV80" s="57"/>
      <c r="HW80" s="57"/>
      <c r="HX80" s="57"/>
      <c r="HY80" s="57"/>
      <c r="HZ80" s="57"/>
      <c r="IA80" s="57"/>
      <c r="IB80" s="57"/>
      <c r="IC80" s="57"/>
      <c r="ID80" s="57"/>
      <c r="IE80" s="57"/>
      <c r="IF80" s="57"/>
      <c r="IG80" s="57"/>
      <c r="IH80" s="57"/>
      <c r="II80" s="57"/>
      <c r="IJ80" s="57"/>
      <c r="IK80" s="57"/>
      <c r="IL80" s="57"/>
      <c r="IM80" s="57"/>
      <c r="IN80" s="57"/>
      <c r="IO80" s="57"/>
      <c r="IP80" s="57"/>
      <c r="IQ80" s="57"/>
      <c r="IR80" s="57"/>
      <c r="IS80" s="57"/>
      <c r="IT80" s="57"/>
      <c r="IU80" s="57"/>
    </row>
    <row r="81" spans="1:255" s="59" customFormat="1" ht="12" customHeight="1">
      <c r="A81" s="36"/>
      <c r="B81" s="66" t="s">
        <v>97</v>
      </c>
      <c r="C81" s="36"/>
      <c r="D81" s="37"/>
      <c r="E81" s="36"/>
      <c r="F81" s="67"/>
      <c r="G81" s="55"/>
      <c r="H81" s="56"/>
      <c r="I81" s="56"/>
      <c r="J81" s="57"/>
      <c r="K81" s="57"/>
      <c r="L81" s="57"/>
      <c r="M81" s="57"/>
      <c r="N81" s="57"/>
      <c r="O81" s="57"/>
      <c r="P81" s="58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  <c r="HG81" s="57"/>
      <c r="HH81" s="57"/>
      <c r="HI81" s="57"/>
      <c r="HJ81" s="57"/>
      <c r="HK81" s="57"/>
      <c r="HL81" s="57"/>
      <c r="HM81" s="57"/>
      <c r="HN81" s="57"/>
      <c r="HO81" s="57"/>
      <c r="HP81" s="57"/>
      <c r="HQ81" s="57"/>
      <c r="HR81" s="57"/>
      <c r="HS81" s="57"/>
      <c r="HT81" s="57"/>
      <c r="HU81" s="57"/>
      <c r="HV81" s="57"/>
      <c r="HW81" s="57"/>
      <c r="HX81" s="57"/>
      <c r="HY81" s="57"/>
      <c r="HZ81" s="57"/>
      <c r="IA81" s="57"/>
      <c r="IB81" s="57"/>
      <c r="IC81" s="57"/>
      <c r="ID81" s="57"/>
      <c r="IE81" s="57"/>
      <c r="IF81" s="57"/>
      <c r="IG81" s="57"/>
      <c r="IH81" s="57"/>
      <c r="II81" s="57"/>
      <c r="IJ81" s="57"/>
      <c r="IK81" s="57"/>
      <c r="IL81" s="57"/>
      <c r="IM81" s="57"/>
      <c r="IN81" s="57"/>
      <c r="IO81" s="57"/>
      <c r="IP81" s="57"/>
      <c r="IQ81" s="57"/>
      <c r="IR81" s="57"/>
      <c r="IS81" s="57"/>
      <c r="IT81" s="57"/>
      <c r="IU81" s="57"/>
    </row>
    <row r="82" spans="1:255" s="59" customFormat="1" ht="12" customHeight="1">
      <c r="A82" s="36"/>
      <c r="B82" s="66" t="s">
        <v>98</v>
      </c>
      <c r="C82" s="36"/>
      <c r="D82" s="37"/>
      <c r="E82" s="36"/>
      <c r="F82" s="67"/>
      <c r="G82" s="55"/>
      <c r="H82" s="56"/>
      <c r="I82" s="56"/>
      <c r="J82" s="57"/>
      <c r="K82" s="57"/>
      <c r="L82" s="57"/>
      <c r="M82" s="57"/>
      <c r="N82" s="57"/>
      <c r="O82" s="57"/>
      <c r="P82" s="58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  <c r="HI82" s="57"/>
      <c r="HJ82" s="57"/>
      <c r="HK82" s="57"/>
      <c r="HL82" s="57"/>
      <c r="HM82" s="57"/>
      <c r="HN82" s="57"/>
      <c r="HO82" s="57"/>
      <c r="HP82" s="57"/>
      <c r="HQ82" s="57"/>
      <c r="HR82" s="57"/>
      <c r="HS82" s="57"/>
      <c r="HT82" s="57"/>
      <c r="HU82" s="57"/>
      <c r="HV82" s="57"/>
      <c r="HW82" s="57"/>
      <c r="HX82" s="57"/>
      <c r="HY82" s="57"/>
      <c r="HZ82" s="57"/>
      <c r="IA82" s="57"/>
      <c r="IB82" s="57"/>
      <c r="IC82" s="57"/>
      <c r="ID82" s="57"/>
      <c r="IE82" s="57"/>
      <c r="IF82" s="57"/>
      <c r="IG82" s="57"/>
      <c r="IH82" s="57"/>
      <c r="II82" s="57"/>
      <c r="IJ82" s="57"/>
      <c r="IK82" s="57"/>
      <c r="IL82" s="57"/>
      <c r="IM82" s="57"/>
      <c r="IN82" s="57"/>
      <c r="IO82" s="57"/>
      <c r="IP82" s="57"/>
      <c r="IQ82" s="57"/>
      <c r="IR82" s="57"/>
      <c r="IS82" s="57"/>
      <c r="IT82" s="57"/>
      <c r="IU82" s="57"/>
    </row>
    <row r="83" spans="1:255" s="59" customFormat="1" ht="12" customHeight="1" thickBot="1">
      <c r="A83" s="36"/>
      <c r="B83" s="68" t="s">
        <v>99</v>
      </c>
      <c r="C83" s="69"/>
      <c r="D83" s="70"/>
      <c r="E83" s="69"/>
      <c r="F83" s="71"/>
      <c r="G83" s="55"/>
      <c r="H83" s="56"/>
      <c r="I83" s="56"/>
      <c r="J83" s="57"/>
      <c r="K83" s="57"/>
      <c r="L83" s="57"/>
      <c r="M83" s="57"/>
      <c r="N83" s="57"/>
      <c r="O83" s="57"/>
      <c r="P83" s="58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  <c r="GA83" s="57"/>
      <c r="GB83" s="57"/>
      <c r="GC83" s="57"/>
      <c r="GD83" s="57"/>
      <c r="GE83" s="57"/>
      <c r="GF83" s="57"/>
      <c r="GG83" s="57"/>
      <c r="GH83" s="57"/>
      <c r="GI83" s="57"/>
      <c r="GJ83" s="57"/>
      <c r="GK83" s="57"/>
      <c r="GL83" s="57"/>
      <c r="GM83" s="57"/>
      <c r="GN83" s="57"/>
      <c r="GO83" s="57"/>
      <c r="GP83" s="57"/>
      <c r="GQ83" s="57"/>
      <c r="GR83" s="57"/>
      <c r="GS83" s="57"/>
      <c r="GT83" s="57"/>
      <c r="GU83" s="57"/>
      <c r="GV83" s="57"/>
      <c r="GW83" s="57"/>
      <c r="GX83" s="57"/>
      <c r="GY83" s="57"/>
      <c r="GZ83" s="57"/>
      <c r="HA83" s="57"/>
      <c r="HB83" s="57"/>
      <c r="HC83" s="57"/>
      <c r="HD83" s="57"/>
      <c r="HE83" s="57"/>
      <c r="HF83" s="57"/>
      <c r="HG83" s="57"/>
      <c r="HH83" s="57"/>
      <c r="HI83" s="57"/>
      <c r="HJ83" s="57"/>
      <c r="HK83" s="57"/>
      <c r="HL83" s="57"/>
      <c r="HM83" s="57"/>
      <c r="HN83" s="57"/>
      <c r="HO83" s="57"/>
      <c r="HP83" s="57"/>
      <c r="HQ83" s="57"/>
      <c r="HR83" s="57"/>
      <c r="HS83" s="57"/>
      <c r="HT83" s="57"/>
      <c r="HU83" s="57"/>
      <c r="HV83" s="57"/>
      <c r="HW83" s="57"/>
      <c r="HX83" s="57"/>
      <c r="HY83" s="57"/>
      <c r="HZ83" s="57"/>
      <c r="IA83" s="57"/>
      <c r="IB83" s="57"/>
      <c r="IC83" s="57"/>
      <c r="ID83" s="57"/>
      <c r="IE83" s="57"/>
      <c r="IF83" s="57"/>
      <c r="IG83" s="57"/>
      <c r="IH83" s="57"/>
      <c r="II83" s="57"/>
      <c r="IJ83" s="57"/>
      <c r="IK83" s="57"/>
      <c r="IL83" s="57"/>
      <c r="IM83" s="57"/>
      <c r="IN83" s="57"/>
      <c r="IO83" s="57"/>
      <c r="IP83" s="57"/>
      <c r="IQ83" s="57"/>
      <c r="IR83" s="57"/>
      <c r="IS83" s="57"/>
      <c r="IT83" s="57"/>
      <c r="IU83" s="57"/>
    </row>
    <row r="84" spans="1:255" s="59" customFormat="1" ht="12" customHeight="1">
      <c r="A84" s="36"/>
      <c r="B84" s="39"/>
      <c r="C84" s="36"/>
      <c r="D84" s="37"/>
      <c r="E84" s="36"/>
      <c r="F84" s="36"/>
      <c r="G84" s="55"/>
      <c r="H84" s="56"/>
      <c r="I84" s="56"/>
      <c r="J84" s="57"/>
      <c r="K84" s="57"/>
      <c r="L84" s="57"/>
      <c r="M84" s="57"/>
      <c r="N84" s="57"/>
      <c r="O84" s="57"/>
      <c r="P84" s="58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FX84" s="57"/>
      <c r="FY84" s="57"/>
      <c r="FZ84" s="57"/>
      <c r="GA84" s="57"/>
      <c r="GB84" s="57"/>
      <c r="GC84" s="57"/>
      <c r="GD84" s="57"/>
      <c r="GE84" s="57"/>
      <c r="GF84" s="57"/>
      <c r="GG84" s="57"/>
      <c r="GH84" s="57"/>
      <c r="GI84" s="57"/>
      <c r="GJ84" s="57"/>
      <c r="GK84" s="57"/>
      <c r="GL84" s="57"/>
      <c r="GM84" s="57"/>
      <c r="GN84" s="57"/>
      <c r="GO84" s="57"/>
      <c r="GP84" s="57"/>
      <c r="GQ84" s="57"/>
      <c r="GR84" s="57"/>
      <c r="GS84" s="57"/>
      <c r="GT84" s="57"/>
      <c r="GU84" s="57"/>
      <c r="GV84" s="57"/>
      <c r="GW84" s="57"/>
      <c r="GX84" s="57"/>
      <c r="GY84" s="57"/>
      <c r="GZ84" s="57"/>
      <c r="HA84" s="57"/>
      <c r="HB84" s="57"/>
      <c r="HC84" s="57"/>
      <c r="HD84" s="57"/>
      <c r="HE84" s="57"/>
      <c r="HF84" s="57"/>
      <c r="HG84" s="57"/>
      <c r="HH84" s="57"/>
      <c r="HI84" s="57"/>
      <c r="HJ84" s="57"/>
      <c r="HK84" s="57"/>
      <c r="HL84" s="57"/>
      <c r="HM84" s="57"/>
      <c r="HN84" s="57"/>
      <c r="HO84" s="57"/>
      <c r="HP84" s="57"/>
      <c r="HQ84" s="57"/>
      <c r="HR84" s="57"/>
      <c r="HS84" s="57"/>
      <c r="HT84" s="57"/>
      <c r="HU84" s="57"/>
      <c r="HV84" s="57"/>
      <c r="HW84" s="57"/>
      <c r="HX84" s="57"/>
      <c r="HY84" s="57"/>
      <c r="HZ84" s="57"/>
      <c r="IA84" s="57"/>
      <c r="IB84" s="57"/>
      <c r="IC84" s="57"/>
      <c r="ID84" s="57"/>
      <c r="IE84" s="57"/>
      <c r="IF84" s="57"/>
      <c r="IG84" s="57"/>
      <c r="IH84" s="57"/>
      <c r="II84" s="57"/>
      <c r="IJ84" s="57"/>
      <c r="IK84" s="57"/>
      <c r="IL84" s="57"/>
      <c r="IM84" s="57"/>
      <c r="IN84" s="57"/>
      <c r="IO84" s="57"/>
      <c r="IP84" s="57"/>
      <c r="IQ84" s="57"/>
      <c r="IR84" s="57"/>
      <c r="IS84" s="57"/>
      <c r="IT84" s="57"/>
      <c r="IU84" s="57"/>
    </row>
    <row r="85" spans="1:255" s="59" customFormat="1" ht="12" customHeight="1">
      <c r="A85" s="36"/>
      <c r="B85" s="118" t="s">
        <v>100</v>
      </c>
      <c r="C85" s="118"/>
      <c r="D85" s="72"/>
      <c r="E85" s="40"/>
      <c r="F85" s="40"/>
      <c r="G85" s="55"/>
      <c r="H85" s="56"/>
      <c r="I85" s="56"/>
      <c r="J85" s="57"/>
      <c r="K85" s="57"/>
      <c r="L85" s="57"/>
      <c r="M85" s="57"/>
      <c r="N85" s="57"/>
      <c r="O85" s="57"/>
      <c r="P85" s="58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  <c r="GA85" s="57"/>
      <c r="GB85" s="57"/>
      <c r="GC85" s="57"/>
      <c r="GD85" s="57"/>
      <c r="GE85" s="57"/>
      <c r="GF85" s="57"/>
      <c r="GG85" s="57"/>
      <c r="GH85" s="57"/>
      <c r="GI85" s="57"/>
      <c r="GJ85" s="57"/>
      <c r="GK85" s="57"/>
      <c r="GL85" s="57"/>
      <c r="GM85" s="57"/>
      <c r="GN85" s="57"/>
      <c r="GO85" s="57"/>
      <c r="GP85" s="57"/>
      <c r="GQ85" s="57"/>
      <c r="GR85" s="57"/>
      <c r="GS85" s="57"/>
      <c r="GT85" s="57"/>
      <c r="GU85" s="57"/>
      <c r="GV85" s="57"/>
      <c r="GW85" s="57"/>
      <c r="GX85" s="57"/>
      <c r="GY85" s="57"/>
      <c r="GZ85" s="57"/>
      <c r="HA85" s="57"/>
      <c r="HB85" s="57"/>
      <c r="HC85" s="57"/>
      <c r="HD85" s="57"/>
      <c r="HE85" s="57"/>
      <c r="HF85" s="57"/>
      <c r="HG85" s="57"/>
      <c r="HH85" s="57"/>
      <c r="HI85" s="57"/>
      <c r="HJ85" s="57"/>
      <c r="HK85" s="57"/>
      <c r="HL85" s="57"/>
      <c r="HM85" s="57"/>
      <c r="HN85" s="57"/>
      <c r="HO85" s="57"/>
      <c r="HP85" s="57"/>
      <c r="HQ85" s="57"/>
      <c r="HR85" s="57"/>
      <c r="HS85" s="57"/>
      <c r="HT85" s="57"/>
      <c r="HU85" s="57"/>
      <c r="HV85" s="57"/>
      <c r="HW85" s="57"/>
      <c r="HX85" s="57"/>
      <c r="HY85" s="57"/>
      <c r="HZ85" s="57"/>
      <c r="IA85" s="57"/>
      <c r="IB85" s="57"/>
      <c r="IC85" s="57"/>
      <c r="ID85" s="57"/>
      <c r="IE85" s="57"/>
      <c r="IF85" s="57"/>
      <c r="IG85" s="57"/>
      <c r="IH85" s="57"/>
      <c r="II85" s="57"/>
      <c r="IJ85" s="57"/>
      <c r="IK85" s="57"/>
      <c r="IL85" s="57"/>
      <c r="IM85" s="57"/>
      <c r="IN85" s="57"/>
      <c r="IO85" s="57"/>
      <c r="IP85" s="57"/>
      <c r="IQ85" s="57"/>
      <c r="IR85" s="57"/>
      <c r="IS85" s="57"/>
      <c r="IT85" s="57"/>
      <c r="IU85" s="57"/>
    </row>
    <row r="86" spans="1:255" s="59" customFormat="1" ht="12" customHeight="1">
      <c r="A86" s="36"/>
      <c r="B86" s="73" t="s">
        <v>80</v>
      </c>
      <c r="C86" s="74" t="s">
        <v>101</v>
      </c>
      <c r="D86" s="75" t="s">
        <v>102</v>
      </c>
      <c r="E86" s="40"/>
      <c r="F86" s="40"/>
      <c r="G86" s="55"/>
      <c r="H86" s="56"/>
      <c r="I86" s="56"/>
      <c r="J86" s="57"/>
      <c r="K86" s="57"/>
      <c r="L86" s="57"/>
      <c r="M86" s="57"/>
      <c r="N86" s="57"/>
      <c r="O86" s="57"/>
      <c r="P86" s="58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/>
      <c r="FZ86" s="57"/>
      <c r="GA86" s="57"/>
      <c r="GB86" s="57"/>
      <c r="GC86" s="57"/>
      <c r="GD86" s="57"/>
      <c r="GE86" s="57"/>
      <c r="GF86" s="57"/>
      <c r="GG86" s="57"/>
      <c r="GH86" s="57"/>
      <c r="GI86" s="57"/>
      <c r="GJ86" s="57"/>
      <c r="GK86" s="57"/>
      <c r="GL86" s="57"/>
      <c r="GM86" s="57"/>
      <c r="GN86" s="57"/>
      <c r="GO86" s="57"/>
      <c r="GP86" s="57"/>
      <c r="GQ86" s="57"/>
      <c r="GR86" s="57"/>
      <c r="GS86" s="57"/>
      <c r="GT86" s="57"/>
      <c r="GU86" s="57"/>
      <c r="GV86" s="57"/>
      <c r="GW86" s="57"/>
      <c r="GX86" s="57"/>
      <c r="GY86" s="57"/>
      <c r="GZ86" s="57"/>
      <c r="HA86" s="57"/>
      <c r="HB86" s="57"/>
      <c r="HC86" s="57"/>
      <c r="HD86" s="57"/>
      <c r="HE86" s="57"/>
      <c r="HF86" s="57"/>
      <c r="HG86" s="57"/>
      <c r="HH86" s="57"/>
      <c r="HI86" s="57"/>
      <c r="HJ86" s="57"/>
      <c r="HK86" s="57"/>
      <c r="HL86" s="57"/>
      <c r="HM86" s="57"/>
      <c r="HN86" s="57"/>
      <c r="HO86" s="57"/>
      <c r="HP86" s="57"/>
      <c r="HQ86" s="57"/>
      <c r="HR86" s="57"/>
      <c r="HS86" s="57"/>
      <c r="HT86" s="57"/>
      <c r="HU86" s="57"/>
      <c r="HV86" s="57"/>
      <c r="HW86" s="57"/>
      <c r="HX86" s="57"/>
      <c r="HY86" s="57"/>
      <c r="HZ86" s="57"/>
      <c r="IA86" s="57"/>
      <c r="IB86" s="57"/>
      <c r="IC86" s="57"/>
      <c r="ID86" s="57"/>
      <c r="IE86" s="57"/>
      <c r="IF86" s="57"/>
      <c r="IG86" s="57"/>
      <c r="IH86" s="57"/>
      <c r="II86" s="57"/>
      <c r="IJ86" s="57"/>
      <c r="IK86" s="57"/>
      <c r="IL86" s="57"/>
      <c r="IM86" s="57"/>
      <c r="IN86" s="57"/>
      <c r="IO86" s="57"/>
      <c r="IP86" s="57"/>
      <c r="IQ86" s="57"/>
      <c r="IR86" s="57"/>
      <c r="IS86" s="57"/>
      <c r="IT86" s="57"/>
      <c r="IU86" s="57"/>
    </row>
    <row r="87" spans="1:255" s="59" customFormat="1" ht="12" customHeight="1">
      <c r="A87" s="36"/>
      <c r="B87" s="76" t="s">
        <v>103</v>
      </c>
      <c r="C87" s="83">
        <v>5425000</v>
      </c>
      <c r="D87" s="77">
        <f>(C87/C93)</f>
        <v>0.30795578946950147</v>
      </c>
      <c r="E87" s="40"/>
      <c r="F87" s="40"/>
      <c r="G87" s="55"/>
      <c r="H87" s="56"/>
      <c r="I87" s="56"/>
      <c r="J87" s="57"/>
      <c r="K87" s="57"/>
      <c r="L87" s="57"/>
      <c r="M87" s="57"/>
      <c r="N87" s="57"/>
      <c r="O87" s="57"/>
      <c r="P87" s="58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57"/>
      <c r="FM87" s="57"/>
      <c r="FN87" s="57"/>
      <c r="FO87" s="57"/>
      <c r="FP87" s="57"/>
      <c r="FQ87" s="57"/>
      <c r="FR87" s="57"/>
      <c r="FS87" s="57"/>
      <c r="FT87" s="57"/>
      <c r="FU87" s="57"/>
      <c r="FV87" s="57"/>
      <c r="FW87" s="57"/>
      <c r="FX87" s="57"/>
      <c r="FY87" s="57"/>
      <c r="FZ87" s="57"/>
      <c r="GA87" s="57"/>
      <c r="GB87" s="57"/>
      <c r="GC87" s="57"/>
      <c r="GD87" s="57"/>
      <c r="GE87" s="57"/>
      <c r="GF87" s="57"/>
      <c r="GG87" s="57"/>
      <c r="GH87" s="57"/>
      <c r="GI87" s="57"/>
      <c r="GJ87" s="57"/>
      <c r="GK87" s="57"/>
      <c r="GL87" s="57"/>
      <c r="GM87" s="57"/>
      <c r="GN87" s="57"/>
      <c r="GO87" s="57"/>
      <c r="GP87" s="57"/>
      <c r="GQ87" s="57"/>
      <c r="GR87" s="57"/>
      <c r="GS87" s="57"/>
      <c r="GT87" s="57"/>
      <c r="GU87" s="57"/>
      <c r="GV87" s="57"/>
      <c r="GW87" s="57"/>
      <c r="GX87" s="57"/>
      <c r="GY87" s="57"/>
      <c r="GZ87" s="57"/>
      <c r="HA87" s="57"/>
      <c r="HB87" s="57"/>
      <c r="HC87" s="57"/>
      <c r="HD87" s="57"/>
      <c r="HE87" s="57"/>
      <c r="HF87" s="57"/>
      <c r="HG87" s="57"/>
      <c r="HH87" s="57"/>
      <c r="HI87" s="57"/>
      <c r="HJ87" s="57"/>
      <c r="HK87" s="57"/>
      <c r="HL87" s="57"/>
      <c r="HM87" s="57"/>
      <c r="HN87" s="57"/>
      <c r="HO87" s="57"/>
      <c r="HP87" s="57"/>
      <c r="HQ87" s="57"/>
      <c r="HR87" s="57"/>
      <c r="HS87" s="57"/>
      <c r="HT87" s="57"/>
      <c r="HU87" s="57"/>
      <c r="HV87" s="57"/>
      <c r="HW87" s="57"/>
      <c r="HX87" s="57"/>
      <c r="HY87" s="57"/>
      <c r="HZ87" s="57"/>
      <c r="IA87" s="57"/>
      <c r="IB87" s="57"/>
      <c r="IC87" s="57"/>
      <c r="ID87" s="57"/>
      <c r="IE87" s="57"/>
      <c r="IF87" s="57"/>
      <c r="IG87" s="57"/>
      <c r="IH87" s="57"/>
      <c r="II87" s="57"/>
      <c r="IJ87" s="57"/>
      <c r="IK87" s="57"/>
      <c r="IL87" s="57"/>
      <c r="IM87" s="57"/>
      <c r="IN87" s="57"/>
      <c r="IO87" s="57"/>
      <c r="IP87" s="57"/>
      <c r="IQ87" s="57"/>
      <c r="IR87" s="57"/>
      <c r="IS87" s="57"/>
      <c r="IT87" s="57"/>
      <c r="IU87" s="57"/>
    </row>
    <row r="88" spans="1:255" s="59" customFormat="1" ht="12" customHeight="1">
      <c r="A88" s="36"/>
      <c r="B88" s="76" t="s">
        <v>104</v>
      </c>
      <c r="C88" s="78">
        <v>0</v>
      </c>
      <c r="D88" s="77">
        <v>0</v>
      </c>
      <c r="E88" s="40"/>
      <c r="F88" s="40"/>
      <c r="G88" s="55"/>
      <c r="H88" s="56"/>
      <c r="I88" s="56"/>
      <c r="J88" s="57"/>
      <c r="K88" s="57"/>
      <c r="L88" s="57"/>
      <c r="M88" s="57"/>
      <c r="N88" s="57"/>
      <c r="O88" s="57"/>
      <c r="P88" s="58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  <c r="FK88" s="57"/>
      <c r="FL88" s="57"/>
      <c r="FM88" s="57"/>
      <c r="FN88" s="57"/>
      <c r="FO88" s="57"/>
      <c r="FP88" s="57"/>
      <c r="FQ88" s="57"/>
      <c r="FR88" s="57"/>
      <c r="FS88" s="57"/>
      <c r="FT88" s="57"/>
      <c r="FU88" s="57"/>
      <c r="FV88" s="57"/>
      <c r="FW88" s="57"/>
      <c r="FX88" s="57"/>
      <c r="FY88" s="57"/>
      <c r="FZ88" s="57"/>
      <c r="GA88" s="57"/>
      <c r="GB88" s="57"/>
      <c r="GC88" s="57"/>
      <c r="GD88" s="57"/>
      <c r="GE88" s="57"/>
      <c r="GF88" s="57"/>
      <c r="GG88" s="57"/>
      <c r="GH88" s="57"/>
      <c r="GI88" s="57"/>
      <c r="GJ88" s="57"/>
      <c r="GK88" s="57"/>
      <c r="GL88" s="57"/>
      <c r="GM88" s="57"/>
      <c r="GN88" s="57"/>
      <c r="GO88" s="57"/>
      <c r="GP88" s="57"/>
      <c r="GQ88" s="57"/>
      <c r="GR88" s="57"/>
      <c r="GS88" s="57"/>
      <c r="GT88" s="57"/>
      <c r="GU88" s="57"/>
      <c r="GV88" s="57"/>
      <c r="GW88" s="57"/>
      <c r="GX88" s="57"/>
      <c r="GY88" s="57"/>
      <c r="GZ88" s="57"/>
      <c r="HA88" s="57"/>
      <c r="HB88" s="57"/>
      <c r="HC88" s="57"/>
      <c r="HD88" s="57"/>
      <c r="HE88" s="57"/>
      <c r="HF88" s="57"/>
      <c r="HG88" s="57"/>
      <c r="HH88" s="57"/>
      <c r="HI88" s="57"/>
      <c r="HJ88" s="57"/>
      <c r="HK88" s="57"/>
      <c r="HL88" s="57"/>
      <c r="HM88" s="57"/>
      <c r="HN88" s="57"/>
      <c r="HO88" s="57"/>
      <c r="HP88" s="57"/>
      <c r="HQ88" s="57"/>
      <c r="HR88" s="57"/>
      <c r="HS88" s="57"/>
      <c r="HT88" s="57"/>
      <c r="HU88" s="57"/>
      <c r="HV88" s="57"/>
      <c r="HW88" s="57"/>
      <c r="HX88" s="57"/>
      <c r="HY88" s="57"/>
      <c r="HZ88" s="57"/>
      <c r="IA88" s="57"/>
      <c r="IB88" s="57"/>
      <c r="IC88" s="57"/>
      <c r="ID88" s="57"/>
      <c r="IE88" s="57"/>
      <c r="IF88" s="57"/>
      <c r="IG88" s="57"/>
      <c r="IH88" s="57"/>
      <c r="II88" s="57"/>
      <c r="IJ88" s="57"/>
      <c r="IK88" s="57"/>
      <c r="IL88" s="57"/>
      <c r="IM88" s="57"/>
      <c r="IN88" s="57"/>
      <c r="IO88" s="57"/>
      <c r="IP88" s="57"/>
      <c r="IQ88" s="57"/>
      <c r="IR88" s="57"/>
      <c r="IS88" s="57"/>
      <c r="IT88" s="57"/>
      <c r="IU88" s="57"/>
    </row>
    <row r="89" spans="1:255" s="59" customFormat="1" ht="12" customHeight="1">
      <c r="A89" s="36"/>
      <c r="B89" s="76" t="s">
        <v>105</v>
      </c>
      <c r="C89" s="79">
        <v>210000</v>
      </c>
      <c r="D89" s="77">
        <f>(C89/C93)</f>
        <v>1.1920869269787153E-2</v>
      </c>
      <c r="E89" s="40"/>
      <c r="F89" s="40"/>
      <c r="G89" s="55"/>
      <c r="H89" s="56"/>
      <c r="I89" s="56"/>
      <c r="J89" s="57"/>
      <c r="K89" s="57"/>
      <c r="L89" s="57"/>
      <c r="M89" s="57"/>
      <c r="N89" s="57"/>
      <c r="O89" s="57"/>
      <c r="P89" s="58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  <c r="GA89" s="57"/>
      <c r="GB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  <c r="GM89" s="57"/>
      <c r="GN89" s="57"/>
      <c r="GO89" s="57"/>
      <c r="GP89" s="57"/>
      <c r="GQ89" s="57"/>
      <c r="GR89" s="57"/>
      <c r="GS89" s="57"/>
      <c r="GT89" s="57"/>
      <c r="GU89" s="57"/>
      <c r="GV89" s="57"/>
      <c r="GW89" s="57"/>
      <c r="GX89" s="57"/>
      <c r="GY89" s="57"/>
      <c r="GZ89" s="57"/>
      <c r="HA89" s="57"/>
      <c r="HB89" s="57"/>
      <c r="HC89" s="57"/>
      <c r="HD89" s="57"/>
      <c r="HE89" s="57"/>
      <c r="HF89" s="57"/>
      <c r="HG89" s="57"/>
      <c r="HH89" s="57"/>
      <c r="HI89" s="57"/>
      <c r="HJ89" s="57"/>
      <c r="HK89" s="57"/>
      <c r="HL89" s="57"/>
      <c r="HM89" s="57"/>
      <c r="HN89" s="57"/>
      <c r="HO89" s="57"/>
      <c r="HP89" s="57"/>
      <c r="HQ89" s="57"/>
      <c r="HR89" s="57"/>
      <c r="HS89" s="57"/>
      <c r="HT89" s="57"/>
      <c r="HU89" s="57"/>
      <c r="HV89" s="57"/>
      <c r="HW89" s="57"/>
      <c r="HX89" s="57"/>
      <c r="HY89" s="57"/>
      <c r="HZ89" s="57"/>
      <c r="IA89" s="57"/>
      <c r="IB89" s="57"/>
      <c r="IC89" s="57"/>
      <c r="ID89" s="57"/>
      <c r="IE89" s="57"/>
      <c r="IF89" s="57"/>
      <c r="IG89" s="57"/>
      <c r="IH89" s="57"/>
      <c r="II89" s="57"/>
      <c r="IJ89" s="57"/>
      <c r="IK89" s="57"/>
      <c r="IL89" s="57"/>
      <c r="IM89" s="57"/>
      <c r="IN89" s="57"/>
      <c r="IO89" s="57"/>
      <c r="IP89" s="57"/>
      <c r="IQ89" s="57"/>
      <c r="IR89" s="57"/>
      <c r="IS89" s="57"/>
      <c r="IT89" s="57"/>
      <c r="IU89" s="57"/>
    </row>
    <row r="90" spans="1:255" s="59" customFormat="1" ht="12" customHeight="1">
      <c r="A90" s="36"/>
      <c r="B90" s="76" t="s">
        <v>58</v>
      </c>
      <c r="C90" s="79">
        <v>7744300</v>
      </c>
      <c r="D90" s="77">
        <f>(C90/C93)</f>
        <v>0.43961327564767927</v>
      </c>
      <c r="E90" s="40"/>
      <c r="F90" s="40"/>
      <c r="G90" s="55"/>
      <c r="H90" s="56"/>
      <c r="I90" s="56"/>
      <c r="J90" s="57"/>
      <c r="K90" s="57"/>
      <c r="L90" s="57"/>
      <c r="M90" s="57"/>
      <c r="N90" s="57"/>
      <c r="O90" s="57"/>
      <c r="P90" s="58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  <c r="GY90" s="57"/>
      <c r="GZ90" s="57"/>
      <c r="HA90" s="57"/>
      <c r="HB90" s="57"/>
      <c r="HC90" s="57"/>
      <c r="HD90" s="57"/>
      <c r="HE90" s="57"/>
      <c r="HF90" s="57"/>
      <c r="HG90" s="57"/>
      <c r="HH90" s="57"/>
      <c r="HI90" s="57"/>
      <c r="HJ90" s="57"/>
      <c r="HK90" s="57"/>
      <c r="HL90" s="57"/>
      <c r="HM90" s="57"/>
      <c r="HN90" s="57"/>
      <c r="HO90" s="57"/>
      <c r="HP90" s="57"/>
      <c r="HQ90" s="57"/>
      <c r="HR90" s="57"/>
      <c r="HS90" s="57"/>
      <c r="HT90" s="57"/>
      <c r="HU90" s="57"/>
      <c r="HV90" s="57"/>
      <c r="HW90" s="57"/>
      <c r="HX90" s="57"/>
      <c r="HY90" s="57"/>
      <c r="HZ90" s="57"/>
      <c r="IA90" s="57"/>
      <c r="IB90" s="57"/>
      <c r="IC90" s="57"/>
      <c r="ID90" s="57"/>
      <c r="IE90" s="57"/>
      <c r="IF90" s="57"/>
      <c r="IG90" s="57"/>
      <c r="IH90" s="57"/>
      <c r="II90" s="57"/>
      <c r="IJ90" s="57"/>
      <c r="IK90" s="57"/>
      <c r="IL90" s="57"/>
      <c r="IM90" s="57"/>
      <c r="IN90" s="57"/>
      <c r="IO90" s="57"/>
      <c r="IP90" s="57"/>
      <c r="IQ90" s="57"/>
      <c r="IR90" s="57"/>
      <c r="IS90" s="57"/>
      <c r="IT90" s="57"/>
      <c r="IU90" s="57"/>
    </row>
    <row r="91" spans="1:255" s="59" customFormat="1" ht="12" customHeight="1">
      <c r="A91" s="36"/>
      <c r="B91" s="76" t="s">
        <v>106</v>
      </c>
      <c r="C91" s="80">
        <v>3398000</v>
      </c>
      <c r="D91" s="77">
        <f>(C91/C93)</f>
        <v>0.1928910179939845</v>
      </c>
      <c r="E91" s="41"/>
      <c r="F91" s="41"/>
      <c r="G91" s="55"/>
      <c r="H91" s="56"/>
      <c r="I91" s="56"/>
      <c r="J91" s="57"/>
      <c r="K91" s="57"/>
      <c r="L91" s="57"/>
      <c r="M91" s="57"/>
      <c r="N91" s="57"/>
      <c r="O91" s="57"/>
      <c r="P91" s="58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7"/>
      <c r="HG91" s="57"/>
      <c r="HH91" s="57"/>
      <c r="HI91" s="57"/>
      <c r="HJ91" s="57"/>
      <c r="HK91" s="57"/>
      <c r="HL91" s="57"/>
      <c r="HM91" s="57"/>
      <c r="HN91" s="57"/>
      <c r="HO91" s="57"/>
      <c r="HP91" s="57"/>
      <c r="HQ91" s="57"/>
      <c r="HR91" s="57"/>
      <c r="HS91" s="57"/>
      <c r="HT91" s="57"/>
      <c r="HU91" s="57"/>
      <c r="HV91" s="57"/>
      <c r="HW91" s="57"/>
      <c r="HX91" s="57"/>
      <c r="HY91" s="57"/>
      <c r="HZ91" s="57"/>
      <c r="IA91" s="57"/>
      <c r="IB91" s="57"/>
      <c r="IC91" s="57"/>
      <c r="ID91" s="57"/>
      <c r="IE91" s="57"/>
      <c r="IF91" s="57"/>
      <c r="IG91" s="57"/>
      <c r="IH91" s="57"/>
      <c r="II91" s="57"/>
      <c r="IJ91" s="57"/>
      <c r="IK91" s="57"/>
      <c r="IL91" s="57"/>
      <c r="IM91" s="57"/>
      <c r="IN91" s="57"/>
      <c r="IO91" s="57"/>
      <c r="IP91" s="57"/>
      <c r="IQ91" s="57"/>
      <c r="IR91" s="57"/>
      <c r="IS91" s="57"/>
      <c r="IT91" s="57"/>
      <c r="IU91" s="57"/>
    </row>
    <row r="92" spans="1:255" s="59" customFormat="1" ht="12" customHeight="1">
      <c r="A92" s="36"/>
      <c r="B92" s="76" t="s">
        <v>107</v>
      </c>
      <c r="C92" s="80">
        <v>838865</v>
      </c>
      <c r="D92" s="77">
        <f>(C92/C93)</f>
        <v>4.7619047619047616E-2</v>
      </c>
      <c r="E92" s="41"/>
      <c r="F92" s="41"/>
      <c r="G92" s="55"/>
      <c r="H92" s="56"/>
      <c r="I92" s="56"/>
      <c r="J92" s="57"/>
      <c r="K92" s="57"/>
      <c r="L92" s="57"/>
      <c r="M92" s="57"/>
      <c r="N92" s="57"/>
      <c r="O92" s="57"/>
      <c r="P92" s="58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  <c r="FK92" s="57"/>
      <c r="FL92" s="57"/>
      <c r="FM92" s="57"/>
      <c r="FN92" s="57"/>
      <c r="FO92" s="57"/>
      <c r="FP92" s="57"/>
      <c r="FQ92" s="57"/>
      <c r="FR92" s="57"/>
      <c r="FS92" s="57"/>
      <c r="FT92" s="57"/>
      <c r="FU92" s="57"/>
      <c r="FV92" s="57"/>
      <c r="FW92" s="57"/>
      <c r="FX92" s="57"/>
      <c r="FY92" s="57"/>
      <c r="FZ92" s="57"/>
      <c r="GA92" s="57"/>
      <c r="GB92" s="57"/>
      <c r="GC92" s="57"/>
      <c r="GD92" s="57"/>
      <c r="GE92" s="57"/>
      <c r="GF92" s="57"/>
      <c r="GG92" s="57"/>
      <c r="GH92" s="57"/>
      <c r="GI92" s="57"/>
      <c r="GJ92" s="57"/>
      <c r="GK92" s="57"/>
      <c r="GL92" s="57"/>
      <c r="GM92" s="57"/>
      <c r="GN92" s="57"/>
      <c r="GO92" s="57"/>
      <c r="GP92" s="57"/>
      <c r="GQ92" s="57"/>
      <c r="GR92" s="57"/>
      <c r="GS92" s="57"/>
      <c r="GT92" s="57"/>
      <c r="GU92" s="57"/>
      <c r="GV92" s="57"/>
      <c r="GW92" s="57"/>
      <c r="GX92" s="57"/>
      <c r="GY92" s="57"/>
      <c r="GZ92" s="57"/>
      <c r="HA92" s="57"/>
      <c r="HB92" s="57"/>
      <c r="HC92" s="57"/>
      <c r="HD92" s="57"/>
      <c r="HE92" s="57"/>
      <c r="HF92" s="57"/>
      <c r="HG92" s="57"/>
      <c r="HH92" s="57"/>
      <c r="HI92" s="57"/>
      <c r="HJ92" s="57"/>
      <c r="HK92" s="57"/>
      <c r="HL92" s="57"/>
      <c r="HM92" s="57"/>
      <c r="HN92" s="57"/>
      <c r="HO92" s="57"/>
      <c r="HP92" s="57"/>
      <c r="HQ92" s="57"/>
      <c r="HR92" s="57"/>
      <c r="HS92" s="57"/>
      <c r="HT92" s="57"/>
      <c r="HU92" s="57"/>
      <c r="HV92" s="57"/>
      <c r="HW92" s="57"/>
      <c r="HX92" s="57"/>
      <c r="HY92" s="57"/>
      <c r="HZ92" s="57"/>
      <c r="IA92" s="57"/>
      <c r="IB92" s="57"/>
      <c r="IC92" s="57"/>
      <c r="ID92" s="57"/>
      <c r="IE92" s="57"/>
      <c r="IF92" s="57"/>
      <c r="IG92" s="57"/>
      <c r="IH92" s="57"/>
      <c r="II92" s="57"/>
      <c r="IJ92" s="57"/>
      <c r="IK92" s="57"/>
      <c r="IL92" s="57"/>
      <c r="IM92" s="57"/>
      <c r="IN92" s="57"/>
      <c r="IO92" s="57"/>
      <c r="IP92" s="57"/>
      <c r="IQ92" s="57"/>
      <c r="IR92" s="57"/>
      <c r="IS92" s="57"/>
      <c r="IT92" s="57"/>
      <c r="IU92" s="57"/>
    </row>
    <row r="93" spans="1:255" s="59" customFormat="1" ht="12" customHeight="1">
      <c r="A93" s="36"/>
      <c r="B93" s="73" t="s">
        <v>108</v>
      </c>
      <c r="C93" s="81">
        <f>SUM(C87:C92)</f>
        <v>17616165</v>
      </c>
      <c r="D93" s="82">
        <f>SUM(D87:D92)</f>
        <v>1</v>
      </c>
      <c r="E93" s="41"/>
      <c r="F93" s="41"/>
      <c r="G93" s="55"/>
      <c r="H93" s="56"/>
      <c r="I93" s="56"/>
      <c r="J93" s="57"/>
      <c r="K93" s="57"/>
      <c r="L93" s="57"/>
      <c r="M93" s="57"/>
      <c r="N93" s="57"/>
      <c r="O93" s="57"/>
      <c r="P93" s="58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  <c r="GZ93" s="57"/>
      <c r="HA93" s="57"/>
      <c r="HB93" s="57"/>
      <c r="HC93" s="57"/>
      <c r="HD93" s="57"/>
      <c r="HE93" s="57"/>
      <c r="HF93" s="57"/>
      <c r="HG93" s="57"/>
      <c r="HH93" s="57"/>
      <c r="HI93" s="57"/>
      <c r="HJ93" s="57"/>
      <c r="HK93" s="57"/>
      <c r="HL93" s="57"/>
      <c r="HM93" s="57"/>
      <c r="HN93" s="57"/>
      <c r="HO93" s="57"/>
      <c r="HP93" s="57"/>
      <c r="HQ93" s="57"/>
      <c r="HR93" s="57"/>
      <c r="HS93" s="57"/>
      <c r="HT93" s="57"/>
      <c r="HU93" s="57"/>
      <c r="HV93" s="57"/>
      <c r="HW93" s="57"/>
      <c r="HX93" s="57"/>
      <c r="HY93" s="57"/>
      <c r="HZ93" s="57"/>
      <c r="IA93" s="57"/>
      <c r="IB93" s="57"/>
      <c r="IC93" s="57"/>
      <c r="ID93" s="57"/>
      <c r="IE93" s="57"/>
      <c r="IF93" s="57"/>
      <c r="IG93" s="57"/>
      <c r="IH93" s="57"/>
      <c r="II93" s="57"/>
      <c r="IJ93" s="57"/>
      <c r="IK93" s="57"/>
      <c r="IL93" s="57"/>
      <c r="IM93" s="57"/>
      <c r="IN93" s="57"/>
      <c r="IO93" s="57"/>
      <c r="IP93" s="57"/>
      <c r="IQ93" s="57"/>
      <c r="IR93" s="57"/>
      <c r="IS93" s="57"/>
      <c r="IT93" s="57"/>
      <c r="IU93" s="57"/>
    </row>
    <row r="94" spans="1:255" s="59" customFormat="1" ht="12" customHeight="1">
      <c r="A94" s="36"/>
      <c r="B94" s="39"/>
      <c r="C94" s="34"/>
      <c r="D94" s="35"/>
      <c r="E94" s="34"/>
      <c r="F94" s="34"/>
      <c r="G94" s="55"/>
      <c r="H94" s="56"/>
      <c r="I94" s="56"/>
      <c r="J94" s="57"/>
      <c r="K94" s="57"/>
      <c r="L94" s="57"/>
      <c r="M94" s="57"/>
      <c r="N94" s="57"/>
      <c r="O94" s="57"/>
      <c r="P94" s="58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  <c r="GM94" s="57"/>
      <c r="GN94" s="57"/>
      <c r="GO94" s="57"/>
      <c r="GP94" s="57"/>
      <c r="GQ94" s="57"/>
      <c r="GR94" s="57"/>
      <c r="GS94" s="57"/>
      <c r="GT94" s="57"/>
      <c r="GU94" s="57"/>
      <c r="GV94" s="57"/>
      <c r="GW94" s="57"/>
      <c r="GX94" s="57"/>
      <c r="GY94" s="57"/>
      <c r="GZ94" s="57"/>
      <c r="HA94" s="57"/>
      <c r="HB94" s="57"/>
      <c r="HC94" s="57"/>
      <c r="HD94" s="57"/>
      <c r="HE94" s="57"/>
      <c r="HF94" s="57"/>
      <c r="HG94" s="57"/>
      <c r="HH94" s="57"/>
      <c r="HI94" s="57"/>
      <c r="HJ94" s="57"/>
      <c r="HK94" s="57"/>
      <c r="HL94" s="57"/>
      <c r="HM94" s="57"/>
      <c r="HN94" s="57"/>
      <c r="HO94" s="57"/>
      <c r="HP94" s="57"/>
      <c r="HQ94" s="57"/>
      <c r="HR94" s="57"/>
      <c r="HS94" s="57"/>
      <c r="HT94" s="57"/>
      <c r="HU94" s="57"/>
      <c r="HV94" s="57"/>
      <c r="HW94" s="57"/>
      <c r="HX94" s="57"/>
      <c r="HY94" s="57"/>
      <c r="HZ94" s="57"/>
      <c r="IA94" s="57"/>
      <c r="IB94" s="57"/>
      <c r="IC94" s="57"/>
      <c r="ID94" s="57"/>
      <c r="IE94" s="57"/>
      <c r="IF94" s="57"/>
      <c r="IG94" s="57"/>
      <c r="IH94" s="57"/>
      <c r="II94" s="57"/>
      <c r="IJ94" s="57"/>
      <c r="IK94" s="57"/>
      <c r="IL94" s="57"/>
      <c r="IM94" s="57"/>
      <c r="IN94" s="57"/>
      <c r="IO94" s="57"/>
      <c r="IP94" s="57"/>
      <c r="IQ94" s="57"/>
      <c r="IR94" s="57"/>
      <c r="IS94" s="57"/>
      <c r="IT94" s="57"/>
      <c r="IU94" s="57"/>
    </row>
    <row r="95" spans="1:255" s="59" customFormat="1" ht="12" customHeight="1">
      <c r="A95" s="36"/>
      <c r="B95" s="60"/>
      <c r="C95" s="34"/>
      <c r="D95" s="35"/>
      <c r="E95" s="34"/>
      <c r="F95" s="34"/>
      <c r="G95" s="55"/>
      <c r="H95" s="56"/>
      <c r="I95" s="56"/>
      <c r="J95" s="57"/>
      <c r="K95" s="57"/>
      <c r="L95" s="57"/>
      <c r="M95" s="57"/>
      <c r="N95" s="57"/>
      <c r="O95" s="57"/>
      <c r="P95" s="58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/>
      <c r="GA95" s="57"/>
      <c r="GB95" s="57"/>
      <c r="GC95" s="57"/>
      <c r="GD95" s="57"/>
      <c r="GE95" s="57"/>
      <c r="GF95" s="57"/>
      <c r="GG95" s="57"/>
      <c r="GH95" s="57"/>
      <c r="GI95" s="57"/>
      <c r="GJ95" s="57"/>
      <c r="GK95" s="57"/>
      <c r="GL95" s="57"/>
      <c r="GM95" s="57"/>
      <c r="GN95" s="57"/>
      <c r="GO95" s="57"/>
      <c r="GP95" s="57"/>
      <c r="GQ95" s="57"/>
      <c r="GR95" s="57"/>
      <c r="GS95" s="57"/>
      <c r="GT95" s="57"/>
      <c r="GU95" s="57"/>
      <c r="GV95" s="57"/>
      <c r="GW95" s="57"/>
      <c r="GX95" s="57"/>
      <c r="GY95" s="57"/>
      <c r="GZ95" s="57"/>
      <c r="HA95" s="57"/>
      <c r="HB95" s="57"/>
      <c r="HC95" s="57"/>
      <c r="HD95" s="57"/>
      <c r="HE95" s="57"/>
      <c r="HF95" s="57"/>
      <c r="HG95" s="57"/>
      <c r="HH95" s="57"/>
      <c r="HI95" s="57"/>
      <c r="HJ95" s="57"/>
      <c r="HK95" s="57"/>
      <c r="HL95" s="57"/>
      <c r="HM95" s="57"/>
      <c r="HN95" s="57"/>
      <c r="HO95" s="57"/>
      <c r="HP95" s="57"/>
      <c r="HQ95" s="57"/>
      <c r="HR95" s="57"/>
      <c r="HS95" s="57"/>
      <c r="HT95" s="57"/>
      <c r="HU95" s="57"/>
      <c r="HV95" s="57"/>
      <c r="HW95" s="57"/>
      <c r="HX95" s="57"/>
      <c r="HY95" s="57"/>
      <c r="HZ95" s="57"/>
      <c r="IA95" s="57"/>
      <c r="IB95" s="57"/>
      <c r="IC95" s="57"/>
      <c r="ID95" s="57"/>
      <c r="IE95" s="57"/>
      <c r="IF95" s="57"/>
      <c r="IG95" s="57"/>
      <c r="IH95" s="57"/>
      <c r="II95" s="57"/>
      <c r="IJ95" s="57"/>
      <c r="IK95" s="57"/>
      <c r="IL95" s="57"/>
      <c r="IM95" s="57"/>
      <c r="IN95" s="57"/>
      <c r="IO95" s="57"/>
      <c r="IP95" s="57"/>
      <c r="IQ95" s="57"/>
      <c r="IR95" s="57"/>
      <c r="IS95" s="57"/>
      <c r="IT95" s="57"/>
      <c r="IU95" s="57"/>
    </row>
    <row r="96" spans="1:255" s="59" customFormat="1" ht="12" customHeight="1">
      <c r="A96" s="36"/>
      <c r="B96" s="84"/>
      <c r="C96" s="85" t="s">
        <v>109</v>
      </c>
      <c r="D96" s="86"/>
      <c r="E96" s="84"/>
      <c r="F96" s="41"/>
      <c r="G96" s="55"/>
      <c r="H96" s="56"/>
      <c r="I96" s="56"/>
      <c r="J96" s="57"/>
      <c r="K96" s="57"/>
      <c r="L96" s="57"/>
      <c r="M96" s="57"/>
      <c r="N96" s="57"/>
      <c r="O96" s="57"/>
      <c r="P96" s="58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7"/>
      <c r="FK96" s="57"/>
      <c r="FL96" s="57"/>
      <c r="FM96" s="57"/>
      <c r="FN96" s="57"/>
      <c r="FO96" s="57"/>
      <c r="FP96" s="57"/>
      <c r="FQ96" s="57"/>
      <c r="FR96" s="57"/>
      <c r="FS96" s="57"/>
      <c r="FT96" s="57"/>
      <c r="FU96" s="57"/>
      <c r="FV96" s="57"/>
      <c r="FW96" s="57"/>
      <c r="FX96" s="57"/>
      <c r="FY96" s="57"/>
      <c r="FZ96" s="57"/>
      <c r="GA96" s="57"/>
      <c r="GB96" s="57"/>
      <c r="GC96" s="57"/>
      <c r="GD96" s="57"/>
      <c r="GE96" s="57"/>
      <c r="GF96" s="57"/>
      <c r="GG96" s="57"/>
      <c r="GH96" s="57"/>
      <c r="GI96" s="57"/>
      <c r="GJ96" s="57"/>
      <c r="GK96" s="57"/>
      <c r="GL96" s="57"/>
      <c r="GM96" s="57"/>
      <c r="GN96" s="57"/>
      <c r="GO96" s="57"/>
      <c r="GP96" s="57"/>
      <c r="GQ96" s="57"/>
      <c r="GR96" s="57"/>
      <c r="GS96" s="57"/>
      <c r="GT96" s="57"/>
      <c r="GU96" s="57"/>
      <c r="GV96" s="57"/>
      <c r="GW96" s="57"/>
      <c r="GX96" s="57"/>
      <c r="GY96" s="57"/>
      <c r="GZ96" s="57"/>
      <c r="HA96" s="57"/>
      <c r="HB96" s="57"/>
      <c r="HC96" s="57"/>
      <c r="HD96" s="57"/>
      <c r="HE96" s="57"/>
      <c r="HF96" s="57"/>
      <c r="HG96" s="57"/>
      <c r="HH96" s="57"/>
      <c r="HI96" s="57"/>
      <c r="HJ96" s="57"/>
      <c r="HK96" s="57"/>
      <c r="HL96" s="57"/>
      <c r="HM96" s="57"/>
      <c r="HN96" s="57"/>
      <c r="HO96" s="57"/>
      <c r="HP96" s="57"/>
      <c r="HQ96" s="57"/>
      <c r="HR96" s="57"/>
      <c r="HS96" s="57"/>
      <c r="HT96" s="57"/>
      <c r="HU96" s="57"/>
      <c r="HV96" s="57"/>
      <c r="HW96" s="57"/>
      <c r="HX96" s="57"/>
      <c r="HY96" s="57"/>
      <c r="HZ96" s="57"/>
      <c r="IA96" s="57"/>
      <c r="IB96" s="57"/>
      <c r="IC96" s="57"/>
      <c r="ID96" s="57"/>
      <c r="IE96" s="57"/>
      <c r="IF96" s="57"/>
      <c r="IG96" s="57"/>
      <c r="IH96" s="57"/>
      <c r="II96" s="57"/>
      <c r="IJ96" s="57"/>
      <c r="IK96" s="57"/>
      <c r="IL96" s="57"/>
      <c r="IM96" s="57"/>
      <c r="IN96" s="57"/>
      <c r="IO96" s="57"/>
      <c r="IP96" s="57"/>
      <c r="IQ96" s="57"/>
      <c r="IR96" s="57"/>
      <c r="IS96" s="57"/>
      <c r="IT96" s="57"/>
      <c r="IU96" s="57"/>
    </row>
    <row r="97" spans="1:255" s="59" customFormat="1" ht="12" customHeight="1">
      <c r="A97" s="36"/>
      <c r="B97" s="73" t="s">
        <v>110</v>
      </c>
      <c r="C97" s="87">
        <v>115000</v>
      </c>
      <c r="D97" s="88">
        <v>117000</v>
      </c>
      <c r="E97" s="87">
        <v>120000</v>
      </c>
      <c r="F97" s="42"/>
      <c r="G97" s="61"/>
      <c r="H97" s="56"/>
      <c r="I97" s="56"/>
      <c r="J97" s="57"/>
      <c r="K97" s="57"/>
      <c r="L97" s="57"/>
      <c r="M97" s="57"/>
      <c r="N97" s="57"/>
      <c r="O97" s="57"/>
      <c r="P97" s="58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  <c r="FK97" s="57"/>
      <c r="FL97" s="57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FX97" s="57"/>
      <c r="FY97" s="57"/>
      <c r="FZ97" s="57"/>
      <c r="GA97" s="57"/>
      <c r="GB97" s="57"/>
      <c r="GC97" s="57"/>
      <c r="GD97" s="57"/>
      <c r="GE97" s="57"/>
      <c r="GF97" s="57"/>
      <c r="GG97" s="57"/>
      <c r="GH97" s="57"/>
      <c r="GI97" s="57"/>
      <c r="GJ97" s="57"/>
      <c r="GK97" s="57"/>
      <c r="GL97" s="57"/>
      <c r="GM97" s="57"/>
      <c r="GN97" s="57"/>
      <c r="GO97" s="57"/>
      <c r="GP97" s="57"/>
      <c r="GQ97" s="57"/>
      <c r="GR97" s="57"/>
      <c r="GS97" s="57"/>
      <c r="GT97" s="57"/>
      <c r="GU97" s="57"/>
      <c r="GV97" s="57"/>
      <c r="GW97" s="57"/>
      <c r="GX97" s="57"/>
      <c r="GY97" s="57"/>
      <c r="GZ97" s="57"/>
      <c r="HA97" s="57"/>
      <c r="HB97" s="57"/>
      <c r="HC97" s="57"/>
      <c r="HD97" s="57"/>
      <c r="HE97" s="57"/>
      <c r="HF97" s="57"/>
      <c r="HG97" s="57"/>
      <c r="HH97" s="57"/>
      <c r="HI97" s="57"/>
      <c r="HJ97" s="57"/>
      <c r="HK97" s="57"/>
      <c r="HL97" s="57"/>
      <c r="HM97" s="57"/>
      <c r="HN97" s="57"/>
      <c r="HO97" s="57"/>
      <c r="HP97" s="57"/>
      <c r="HQ97" s="57"/>
      <c r="HR97" s="57"/>
      <c r="HS97" s="57"/>
      <c r="HT97" s="57"/>
      <c r="HU97" s="57"/>
      <c r="HV97" s="57"/>
      <c r="HW97" s="57"/>
      <c r="HX97" s="57"/>
      <c r="HY97" s="57"/>
      <c r="HZ97" s="57"/>
      <c r="IA97" s="57"/>
      <c r="IB97" s="57"/>
      <c r="IC97" s="57"/>
      <c r="ID97" s="57"/>
      <c r="IE97" s="57"/>
      <c r="IF97" s="57"/>
      <c r="IG97" s="57"/>
      <c r="IH97" s="57"/>
      <c r="II97" s="57"/>
      <c r="IJ97" s="57"/>
      <c r="IK97" s="57"/>
      <c r="IL97" s="57"/>
      <c r="IM97" s="57"/>
      <c r="IN97" s="57"/>
      <c r="IO97" s="57"/>
      <c r="IP97" s="57"/>
      <c r="IQ97" s="57"/>
      <c r="IR97" s="57"/>
      <c r="IS97" s="57"/>
      <c r="IT97" s="57"/>
      <c r="IU97" s="57"/>
    </row>
    <row r="98" spans="1:255" s="59" customFormat="1" ht="12" customHeight="1">
      <c r="A98" s="36"/>
      <c r="B98" s="73" t="s">
        <v>111</v>
      </c>
      <c r="C98" s="87">
        <f>C93/115000</f>
        <v>153.18404347826086</v>
      </c>
      <c r="D98" s="88">
        <f>C93/117000</f>
        <v>150.56551282051282</v>
      </c>
      <c r="E98" s="87">
        <f>12956583/120000</f>
        <v>107.971525</v>
      </c>
      <c r="F98" s="42"/>
      <c r="G98" s="61"/>
      <c r="H98" s="56"/>
      <c r="I98" s="56"/>
      <c r="J98" s="57"/>
      <c r="K98" s="57"/>
      <c r="L98" s="57"/>
      <c r="M98" s="57"/>
      <c r="N98" s="57"/>
      <c r="O98" s="57"/>
      <c r="P98" s="58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57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  <c r="GA98" s="57"/>
      <c r="GB98" s="57"/>
      <c r="GC98" s="57"/>
      <c r="GD98" s="57"/>
      <c r="GE98" s="57"/>
      <c r="GF98" s="57"/>
      <c r="GG98" s="57"/>
      <c r="GH98" s="57"/>
      <c r="GI98" s="57"/>
      <c r="GJ98" s="57"/>
      <c r="GK98" s="57"/>
      <c r="GL98" s="57"/>
      <c r="GM98" s="57"/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  <c r="GY98" s="57"/>
      <c r="GZ98" s="57"/>
      <c r="HA98" s="57"/>
      <c r="HB98" s="57"/>
      <c r="HC98" s="57"/>
      <c r="HD98" s="57"/>
      <c r="HE98" s="57"/>
      <c r="HF98" s="57"/>
      <c r="HG98" s="57"/>
      <c r="HH98" s="57"/>
      <c r="HI98" s="57"/>
      <c r="HJ98" s="57"/>
      <c r="HK98" s="57"/>
      <c r="HL98" s="57"/>
      <c r="HM98" s="57"/>
      <c r="HN98" s="57"/>
      <c r="HO98" s="57"/>
      <c r="HP98" s="57"/>
      <c r="HQ98" s="57"/>
      <c r="HR98" s="57"/>
      <c r="HS98" s="57"/>
      <c r="HT98" s="57"/>
      <c r="HU98" s="57"/>
      <c r="HV98" s="57"/>
      <c r="HW98" s="57"/>
      <c r="HX98" s="57"/>
      <c r="HY98" s="57"/>
      <c r="HZ98" s="57"/>
      <c r="IA98" s="57"/>
      <c r="IB98" s="57"/>
      <c r="IC98" s="57"/>
      <c r="ID98" s="57"/>
      <c r="IE98" s="57"/>
      <c r="IF98" s="57"/>
      <c r="IG98" s="57"/>
      <c r="IH98" s="57"/>
      <c r="II98" s="57"/>
      <c r="IJ98" s="57"/>
      <c r="IK98" s="57"/>
      <c r="IL98" s="57"/>
      <c r="IM98" s="57"/>
      <c r="IN98" s="57"/>
      <c r="IO98" s="57"/>
      <c r="IP98" s="57"/>
      <c r="IQ98" s="57"/>
      <c r="IR98" s="57"/>
      <c r="IS98" s="57"/>
      <c r="IT98" s="57"/>
      <c r="IU98" s="57"/>
    </row>
    <row r="99" spans="1:255" s="59" customFormat="1" ht="12" customHeight="1">
      <c r="A99" s="36"/>
      <c r="B99" s="38" t="s">
        <v>112</v>
      </c>
      <c r="C99" s="36"/>
      <c r="D99" s="37"/>
      <c r="E99" s="36"/>
      <c r="F99" s="36"/>
      <c r="G99" s="36"/>
      <c r="H99" s="56"/>
      <c r="I99" s="56"/>
      <c r="J99" s="57"/>
      <c r="K99" s="57"/>
      <c r="L99" s="57"/>
      <c r="M99" s="57"/>
      <c r="N99" s="57"/>
      <c r="O99" s="57"/>
      <c r="P99" s="58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  <c r="GD99" s="57"/>
      <c r="GE99" s="57"/>
      <c r="GF99" s="57"/>
      <c r="GG99" s="57"/>
      <c r="GH99" s="57"/>
      <c r="GI99" s="57"/>
      <c r="GJ99" s="57"/>
      <c r="GK99" s="57"/>
      <c r="GL99" s="57"/>
      <c r="GM99" s="57"/>
      <c r="GN99" s="57"/>
      <c r="GO99" s="57"/>
      <c r="GP99" s="57"/>
      <c r="GQ99" s="57"/>
      <c r="GR99" s="57"/>
      <c r="GS99" s="57"/>
      <c r="GT99" s="57"/>
      <c r="GU99" s="57"/>
      <c r="GV99" s="57"/>
      <c r="GW99" s="57"/>
      <c r="GX99" s="57"/>
      <c r="GY99" s="57"/>
      <c r="GZ99" s="57"/>
      <c r="HA99" s="57"/>
      <c r="HB99" s="57"/>
      <c r="HC99" s="57"/>
      <c r="HD99" s="57"/>
      <c r="HE99" s="57"/>
      <c r="HF99" s="57"/>
      <c r="HG99" s="57"/>
      <c r="HH99" s="57"/>
      <c r="HI99" s="57"/>
      <c r="HJ99" s="57"/>
      <c r="HK99" s="57"/>
      <c r="HL99" s="57"/>
      <c r="HM99" s="57"/>
      <c r="HN99" s="57"/>
      <c r="HO99" s="57"/>
      <c r="HP99" s="57"/>
      <c r="HQ99" s="57"/>
      <c r="HR99" s="57"/>
      <c r="HS99" s="57"/>
      <c r="HT99" s="57"/>
      <c r="HU99" s="57"/>
      <c r="HV99" s="57"/>
      <c r="HW99" s="57"/>
      <c r="HX99" s="57"/>
      <c r="HY99" s="57"/>
      <c r="HZ99" s="57"/>
      <c r="IA99" s="57"/>
      <c r="IB99" s="57"/>
      <c r="IC99" s="57"/>
      <c r="ID99" s="57"/>
      <c r="IE99" s="57"/>
      <c r="IF99" s="57"/>
      <c r="IG99" s="57"/>
      <c r="IH99" s="57"/>
      <c r="II99" s="57"/>
      <c r="IJ99" s="57"/>
      <c r="IK99" s="57"/>
      <c r="IL99" s="57"/>
      <c r="IM99" s="57"/>
      <c r="IN99" s="57"/>
      <c r="IO99" s="57"/>
      <c r="IP99" s="57"/>
      <c r="IQ99" s="57"/>
      <c r="IR99" s="57"/>
      <c r="IS99" s="57"/>
      <c r="IT99" s="57"/>
      <c r="IU99" s="57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7716535433070868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2023-02-13T15:27:23Z</cp:lastPrinted>
  <dcterms:created xsi:type="dcterms:W3CDTF">2020-11-27T12:49:26Z</dcterms:created>
  <dcterms:modified xsi:type="dcterms:W3CDTF">2023-03-17T19:05:43Z</dcterms:modified>
  <cp:category/>
  <cp:contentStatus/>
</cp:coreProperties>
</file>