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RE 2023\"/>
    </mc:Choice>
  </mc:AlternateContent>
  <bookViews>
    <workbookView xWindow="0" yWindow="0" windowWidth="28800" windowHeight="12435"/>
  </bookViews>
  <sheets>
    <sheet name="Tomate Botado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5" i="2" l="1"/>
  <c r="G45" i="2" l="1"/>
  <c r="I79" i="2" l="1"/>
  <c r="G85" i="2" l="1"/>
  <c r="G79" i="2"/>
  <c r="G77" i="2"/>
  <c r="G76" i="2"/>
  <c r="G74" i="2"/>
  <c r="G73" i="2"/>
  <c r="G71" i="2"/>
  <c r="G70" i="2"/>
  <c r="G69" i="2"/>
  <c r="G67" i="2"/>
  <c r="G66" i="2"/>
  <c r="G65" i="2"/>
  <c r="G64" i="2"/>
  <c r="G63" i="2"/>
  <c r="G62" i="2"/>
  <c r="G61" i="2"/>
  <c r="G59" i="2"/>
  <c r="G58" i="2"/>
  <c r="G56" i="2"/>
  <c r="G55" i="2"/>
  <c r="G54" i="2"/>
  <c r="E54" i="2"/>
  <c r="E55" i="2" s="1"/>
  <c r="G53" i="2"/>
  <c r="G51" i="2"/>
  <c r="G49" i="2"/>
  <c r="G44" i="2"/>
  <c r="G43" i="2"/>
  <c r="G42" i="2"/>
  <c r="G41" i="2"/>
  <c r="G40" i="2"/>
  <c r="G30" i="2"/>
  <c r="G29" i="2"/>
  <c r="G28" i="2"/>
  <c r="G27" i="2"/>
  <c r="G26" i="2"/>
  <c r="G25" i="2"/>
  <c r="G24" i="2"/>
  <c r="G23" i="2"/>
  <c r="G22" i="2"/>
  <c r="G21" i="2"/>
  <c r="G20" i="2"/>
  <c r="G31" i="2" l="1"/>
  <c r="D115" i="2"/>
  <c r="G84" i="2"/>
  <c r="G35" i="2"/>
  <c r="G36" i="2" s="1"/>
  <c r="G80" i="2"/>
  <c r="G11" i="2"/>
  <c r="G91" i="2" s="1"/>
  <c r="G86" i="2" l="1"/>
  <c r="C109" i="2" s="1"/>
  <c r="C108" i="2"/>
  <c r="C106" i="2"/>
  <c r="C107" i="2"/>
  <c r="C105" i="2" l="1"/>
  <c r="G88" i="2"/>
  <c r="G89" i="2" s="1"/>
  <c r="C110" i="2" s="1"/>
  <c r="C111" i="2" l="1"/>
  <c r="D105" i="2" s="1"/>
  <c r="G90" i="2"/>
  <c r="D110" i="2" l="1"/>
  <c r="D106" i="2"/>
  <c r="D108" i="2"/>
  <c r="D107" i="2"/>
  <c r="D109" i="2"/>
  <c r="E116" i="2"/>
  <c r="C116" i="2"/>
  <c r="G92" i="2"/>
  <c r="D116" i="2"/>
  <c r="D111" i="2" l="1"/>
</calcChain>
</file>

<file path=xl/sharedStrings.xml><?xml version="1.0" encoding="utf-8"?>
<sst xmlns="http://schemas.openxmlformats.org/spreadsheetml/2006/main" count="228" uniqueCount="148">
  <si>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</si>
  <si>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</si>
  <si>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</si>
  <si>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</si>
  <si>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</si>
  <si>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</si>
  <si>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</si>
  <si>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</si>
  <si>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</si>
  <si>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</si>
  <si>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</si>
  <si>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</si>
  <si>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</si>
  <si>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</si>
  <si>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</si>
  <si>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</si>
  <si>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</si>
  <si>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</si>
  <si>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</si>
  <si>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</si>
  <si>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</si>
  <si>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</si>
  <si>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</si>
  <si>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</si>
  <si>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</si>
  <si>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</si>
  <si>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</si>
  <si>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</si>
  <si>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</si>
  <si>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</si>
  <si>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</si>
  <si>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</si>
  <si>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</si>
  <si>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</si>
  <si>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</si>
  <si>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</si>
  <si>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</si>
  <si>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</si>
  <si>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</si>
  <si>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</si>
  <si>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</si>
  <si>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</si>
  <si>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</si>
  <si>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</si>
  <si>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</si>
  <si>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</si>
  <si>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</si>
  <si>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</si>
  <si>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</si>
  <si>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</si>
  <si>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</si>
  <si>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</si>
  <si>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</si>
  <si>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</si>
  <si>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</si>
  <si>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</si>
  <si>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Aradura</t>
  </si>
  <si>
    <t>Melgadura</t>
  </si>
  <si>
    <t>u</t>
  </si>
  <si>
    <t>kg</t>
  </si>
  <si>
    <t>Nitrato de potasio</t>
  </si>
  <si>
    <t>O"higgins</t>
  </si>
  <si>
    <t>Rengo</t>
  </si>
  <si>
    <t>Época(Mes)</t>
  </si>
  <si>
    <t>Noviembre</t>
  </si>
  <si>
    <t>Agosto</t>
  </si>
  <si>
    <t>Septiembre</t>
  </si>
  <si>
    <t>Octubre</t>
  </si>
  <si>
    <t>lt</t>
  </si>
  <si>
    <t>Frutaliv</t>
  </si>
  <si>
    <t>Fosfimax</t>
  </si>
  <si>
    <t>Kendal</t>
  </si>
  <si>
    <t>c/u</t>
  </si>
  <si>
    <t>Riegos</t>
  </si>
  <si>
    <t>Octubre-Diciembre</t>
  </si>
  <si>
    <t>FUNGICIDAS</t>
  </si>
  <si>
    <t>HERBICIDAS</t>
  </si>
  <si>
    <t>INSECTICIDAS</t>
  </si>
  <si>
    <t>Ferias locales, Lo Valledor</t>
  </si>
  <si>
    <t>Rengo, Malloa</t>
  </si>
  <si>
    <t>Problemas fitosanitarios</t>
  </si>
  <si>
    <t>Aplicación de fertilizantes</t>
  </si>
  <si>
    <t>JA</t>
  </si>
  <si>
    <t>FERTILIZANTES</t>
  </si>
  <si>
    <t>Strepto plus</t>
  </si>
  <si>
    <t>Mulch</t>
  </si>
  <si>
    <t>TOMATE BOTADO</t>
  </si>
  <si>
    <t>RENDIMIENTO (kilos/ha)</t>
  </si>
  <si>
    <t>MARGARITA</t>
  </si>
  <si>
    <t>Enero-febrero</t>
  </si>
  <si>
    <t>PRECIO ESPERADO ($/kg)</t>
  </si>
  <si>
    <t>diciembre- febrero</t>
  </si>
  <si>
    <t>Transplante</t>
  </si>
  <si>
    <t>Drench</t>
  </si>
  <si>
    <t>Replante</t>
  </si>
  <si>
    <t>Septiembre-Febrero</t>
  </si>
  <si>
    <t>Desbrote</t>
  </si>
  <si>
    <t>Aporca</t>
  </si>
  <si>
    <t>Control maleza</t>
  </si>
  <si>
    <t>Septiembre-Enero</t>
  </si>
  <si>
    <t>Aplicación de pesticidas</t>
  </si>
  <si>
    <t>Labores de cosecha</t>
  </si>
  <si>
    <t>Diciembre-Febrero</t>
  </si>
  <si>
    <t>labores de selección</t>
  </si>
  <si>
    <t>2</t>
  </si>
  <si>
    <t>octubre</t>
  </si>
  <si>
    <t>Há</t>
  </si>
  <si>
    <t>Agosto-Septiembre</t>
  </si>
  <si>
    <t>Rastrajes (3)</t>
  </si>
  <si>
    <t>Trazado de acequias</t>
  </si>
  <si>
    <t>Postura Mulch</t>
  </si>
  <si>
    <t>Rollos</t>
  </si>
  <si>
    <t>PLANTAS Y SEMILLAS</t>
  </si>
  <si>
    <t>Plántulas</t>
  </si>
  <si>
    <t>Foliares</t>
  </si>
  <si>
    <t xml:space="preserve">Zoberaminol </t>
  </si>
  <si>
    <t>Septiembre-dic</t>
  </si>
  <si>
    <t>Noviembre-Enero</t>
  </si>
  <si>
    <t>Octubre-Febrero</t>
  </si>
  <si>
    <t>Mezcla hortalicera</t>
  </si>
  <si>
    <t>Octubre-Enero</t>
  </si>
  <si>
    <t>Previcur Energy 840 SL</t>
  </si>
  <si>
    <t>Ridomil Gold  MZ 68 WP</t>
  </si>
  <si>
    <t>Polyben 50 WP</t>
  </si>
  <si>
    <t>Mancozeb 80%</t>
  </si>
  <si>
    <t>Score 250 EC</t>
  </si>
  <si>
    <t>Diciembre-Enero</t>
  </si>
  <si>
    <t>Amistar Opti</t>
  </si>
  <si>
    <t>Centurion 240</t>
  </si>
  <si>
    <t>Octubre- Noviembre</t>
  </si>
  <si>
    <t>Gramoxone super</t>
  </si>
  <si>
    <t>Octubre- Diciembre</t>
  </si>
  <si>
    <t>Sencor 480</t>
  </si>
  <si>
    <t>Clorpirifos S 480</t>
  </si>
  <si>
    <t>karate Zeon</t>
  </si>
  <si>
    <t>Muralla Delta 190</t>
  </si>
  <si>
    <t>Orthene 75 SP</t>
  </si>
  <si>
    <t>Noviembre-Diciembre</t>
  </si>
  <si>
    <t>Vertimec 018 EC</t>
  </si>
  <si>
    <t>Cajas plástica</t>
  </si>
  <si>
    <t xml:space="preserve">Flete </t>
  </si>
  <si>
    <t>ingreso mercado</t>
  </si>
  <si>
    <t>Diciembre-febrero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</si>
  <si>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</si>
  <si>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</si>
  <si>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ESCENARIOS COSTO UNITARIO  ($/kg)</t>
  </si>
  <si>
    <t>Rendimiento  (kg/hà)</t>
  </si>
  <si>
    <t>Costo unitario ($/ kg) 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</si>
</sst>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rgb="FF000000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9"/>
      <color indexed="8"/>
      <name val="Calibri"/>
      <family val="2"/>
    </font>
    <font>
      <b/>
      <i/>
      <sz val="9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auto="1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4" fillId="0" borderId="17"/>
    <xf numFmtId="9" fontId="6" fillId="0" borderId="17"/>
  </cellStyleXfs>
  <cellXfs count="12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0" fillId="2" borderId="10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/>
    <xf numFmtId="0" fontId="0" fillId="2" borderId="19" xfId="0" applyFont="1" applyFill="1" applyBorder="1" applyAlignment="1"/>
    <xf numFmtId="49" fontId="3" fillId="2" borderId="17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3" fillId="2" borderId="17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2" fillId="2" borderId="17" xfId="0" applyFont="1" applyFill="1" applyBorder="1" applyAlignment="1">
      <alignment vertical="center"/>
    </xf>
    <xf numFmtId="49" fontId="8" fillId="3" borderId="5" xfId="0" applyNumberFormat="1" applyFont="1" applyFill="1" applyBorder="1" applyAlignment="1">
      <alignment vertical="center" wrapText="1"/>
    </xf>
    <xf numFmtId="49" fontId="8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3" fontId="1" fillId="2" borderId="20" xfId="0" applyNumberFormat="1" applyFont="1" applyFill="1" applyBorder="1" applyAlignment="1">
      <alignment horizontal="right"/>
    </xf>
    <xf numFmtId="49" fontId="1" fillId="2" borderId="17" xfId="0" applyNumberFormat="1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164" fontId="8" fillId="2" borderId="17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>
      <alignment vertical="center"/>
    </xf>
    <xf numFmtId="49" fontId="5" fillId="2" borderId="38" xfId="0" applyNumberFormat="1" applyFont="1" applyFill="1" applyBorder="1" applyAlignment="1">
      <alignment vertical="center"/>
    </xf>
    <xf numFmtId="0" fontId="1" fillId="2" borderId="39" xfId="0" applyFont="1" applyFill="1" applyBorder="1" applyAlignment="1"/>
    <xf numFmtId="0" fontId="1" fillId="2" borderId="40" xfId="0" applyFont="1" applyFill="1" applyBorder="1" applyAlignment="1"/>
    <xf numFmtId="49" fontId="1" fillId="2" borderId="41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42" xfId="0" applyFont="1" applyFill="1" applyBorder="1" applyAlignment="1"/>
    <xf numFmtId="49" fontId="1" fillId="2" borderId="43" xfId="0" applyNumberFormat="1" applyFont="1" applyFill="1" applyBorder="1" applyAlignment="1">
      <alignment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8" borderId="37" xfId="0" applyFont="1" applyFill="1" applyBorder="1" applyAlignment="1"/>
    <xf numFmtId="0" fontId="1" fillId="6" borderId="17" xfId="0" applyFont="1" applyFill="1" applyBorder="1" applyAlignment="1"/>
    <xf numFmtId="49" fontId="5" fillId="7" borderId="28" xfId="0" applyNumberFormat="1" applyFont="1" applyFill="1" applyBorder="1" applyAlignment="1">
      <alignment vertical="center"/>
    </xf>
    <xf numFmtId="49" fontId="5" fillId="7" borderId="18" xfId="0" applyNumberFormat="1" applyFont="1" applyFill="1" applyBorder="1" applyAlignment="1">
      <alignment horizontal="center" vertical="center"/>
    </xf>
    <xf numFmtId="49" fontId="1" fillId="7" borderId="29" xfId="0" applyNumberFormat="1" applyFont="1" applyFill="1" applyBorder="1" applyAlignment="1">
      <alignment horizontal="center"/>
    </xf>
    <xf numFmtId="49" fontId="5" fillId="2" borderId="30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9" fontId="1" fillId="2" borderId="31" xfId="0" applyNumberFormat="1" applyFont="1" applyFill="1" applyBorder="1" applyAlignment="1"/>
    <xf numFmtId="165" fontId="5" fillId="2" borderId="6" xfId="0" applyNumberFormat="1" applyFont="1" applyFill="1" applyBorder="1" applyAlignment="1">
      <alignment vertical="center"/>
    </xf>
    <xf numFmtId="0" fontId="8" fillId="6" borderId="17" xfId="0" applyFont="1" applyFill="1" applyBorder="1" applyAlignment="1">
      <alignment vertical="center"/>
    </xf>
    <xf numFmtId="49" fontId="5" fillId="7" borderId="32" xfId="0" applyNumberFormat="1" applyFont="1" applyFill="1" applyBorder="1" applyAlignment="1">
      <alignment vertical="center"/>
    </xf>
    <xf numFmtId="165" fontId="5" fillId="7" borderId="33" xfId="0" applyNumberFormat="1" applyFont="1" applyFill="1" applyBorder="1" applyAlignment="1">
      <alignment vertical="center"/>
    </xf>
    <xf numFmtId="9" fontId="5" fillId="7" borderId="34" xfId="0" applyNumberFormat="1" applyFont="1" applyFill="1" applyBorder="1" applyAlignment="1">
      <alignment vertical="center"/>
    </xf>
    <xf numFmtId="49" fontId="5" fillId="7" borderId="46" xfId="0" applyNumberFormat="1" applyFont="1" applyFill="1" applyBorder="1" applyAlignment="1">
      <alignment vertical="center"/>
    </xf>
    <xf numFmtId="3" fontId="5" fillId="7" borderId="47" xfId="0" applyNumberFormat="1" applyFont="1" applyFill="1" applyBorder="1" applyAlignment="1">
      <alignment vertical="center"/>
    </xf>
    <xf numFmtId="0" fontId="5" fillId="6" borderId="17" xfId="0" applyFont="1" applyFill="1" applyBorder="1" applyAlignment="1">
      <alignment vertical="center"/>
    </xf>
    <xf numFmtId="164" fontId="5" fillId="2" borderId="17" xfId="0" applyNumberFormat="1" applyFont="1" applyFill="1" applyBorder="1" applyAlignment="1">
      <alignment horizontal="right" vertical="center"/>
    </xf>
    <xf numFmtId="165" fontId="5" fillId="7" borderId="34" xfId="0" applyNumberFormat="1" applyFont="1" applyFill="1" applyBorder="1" applyAlignment="1">
      <alignment vertical="center"/>
    </xf>
    <xf numFmtId="49" fontId="10" fillId="8" borderId="35" xfId="0" applyNumberFormat="1" applyFont="1" applyFill="1" applyBorder="1" applyAlignment="1">
      <alignment vertical="center"/>
    </xf>
    <xf numFmtId="0" fontId="5" fillId="8" borderId="36" xfId="0" applyFont="1" applyFill="1" applyBorder="1" applyAlignment="1">
      <alignment vertical="center"/>
    </xf>
    <xf numFmtId="49" fontId="10" fillId="8" borderId="48" xfId="0" applyNumberFormat="1" applyFont="1" applyFill="1" applyBorder="1" applyAlignment="1">
      <alignment horizontal="center" vertical="center"/>
    </xf>
    <xf numFmtId="49" fontId="10" fillId="8" borderId="49" xfId="0" applyNumberFormat="1" applyFont="1" applyFill="1" applyBorder="1" applyAlignment="1">
      <alignment horizontal="center" vertical="center"/>
    </xf>
    <xf numFmtId="49" fontId="10" fillId="8" borderId="50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51" xfId="0" applyNumberFormat="1" applyFont="1" applyFill="1" applyBorder="1" applyAlignment="1">
      <alignment horizontal="left"/>
    </xf>
    <xf numFmtId="0" fontId="0" fillId="2" borderId="4" xfId="0" applyFill="1" applyBorder="1"/>
    <xf numFmtId="0" fontId="1" fillId="9" borderId="52" xfId="0" applyFont="1" applyFill="1" applyBorder="1" applyAlignment="1">
      <alignment horizontal="right"/>
    </xf>
    <xf numFmtId="0" fontId="1" fillId="2" borderId="7" xfId="0" applyFont="1" applyFill="1" applyBorder="1"/>
    <xf numFmtId="3" fontId="1" fillId="0" borderId="52" xfId="0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/>
    <xf numFmtId="0" fontId="1" fillId="9" borderId="52" xfId="0" applyFont="1" applyFill="1" applyBorder="1" applyAlignment="1">
      <alignment horizontal="right" vertical="center" wrapText="1"/>
    </xf>
    <xf numFmtId="17" fontId="1" fillId="0" borderId="52" xfId="0" applyNumberFormat="1" applyFont="1" applyFill="1" applyBorder="1" applyAlignment="1">
      <alignment horizontal="right" vertical="center"/>
    </xf>
    <xf numFmtId="0" fontId="1" fillId="9" borderId="52" xfId="0" applyFont="1" applyFill="1" applyBorder="1" applyAlignment="1">
      <alignment horizontal="right" vertical="center"/>
    </xf>
    <xf numFmtId="3" fontId="1" fillId="0" borderId="52" xfId="0" applyNumberFormat="1" applyFont="1" applyFill="1" applyBorder="1" applyAlignment="1">
      <alignment horizontal="right" vertical="center"/>
    </xf>
    <xf numFmtId="3" fontId="1" fillId="0" borderId="52" xfId="0" applyNumberFormat="1" applyFont="1" applyBorder="1" applyAlignment="1">
      <alignment horizontal="right" vertical="center"/>
    </xf>
    <xf numFmtId="0" fontId="1" fillId="0" borderId="52" xfId="0" applyFont="1" applyBorder="1" applyAlignment="1">
      <alignment horizontal="right" vertical="center"/>
    </xf>
    <xf numFmtId="17" fontId="1" fillId="0" borderId="52" xfId="0" applyNumberFormat="1" applyFont="1" applyBorder="1" applyAlignment="1">
      <alignment horizontal="right" vertical="center"/>
    </xf>
    <xf numFmtId="17" fontId="1" fillId="9" borderId="52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/>
    <xf numFmtId="0" fontId="1" fillId="2" borderId="6" xfId="0" applyFont="1" applyFill="1" applyBorder="1"/>
    <xf numFmtId="0" fontId="1" fillId="0" borderId="52" xfId="0" applyFont="1" applyBorder="1" applyAlignment="1">
      <alignment horizontal="right" vertical="center" wrapText="1"/>
    </xf>
    <xf numFmtId="0" fontId="11" fillId="2" borderId="8" xfId="0" applyFont="1" applyFill="1" applyBorder="1" applyAlignment="1">
      <alignment wrapText="1"/>
    </xf>
    <xf numFmtId="14" fontId="11" fillId="2" borderId="9" xfId="0" applyNumberFormat="1" applyFont="1" applyFill="1" applyBorder="1" applyAlignment="1"/>
    <xf numFmtId="0" fontId="11" fillId="2" borderId="3" xfId="0" applyFont="1" applyFill="1" applyBorder="1" applyAlignment="1"/>
    <xf numFmtId="0" fontId="11" fillId="2" borderId="9" xfId="0" applyFont="1" applyFill="1" applyBorder="1" applyAlignment="1"/>
    <xf numFmtId="0" fontId="11" fillId="2" borderId="9" xfId="0" applyFont="1" applyFill="1" applyBorder="1" applyAlignment="1">
      <alignment horizontal="right" wrapText="1"/>
    </xf>
    <xf numFmtId="49" fontId="12" fillId="3" borderId="6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1" fillId="2" borderId="11" xfId="0" applyFont="1" applyFill="1" applyBorder="1" applyAlignment="1"/>
    <xf numFmtId="0" fontId="11" fillId="2" borderId="12" xfId="0" applyFont="1" applyFill="1" applyBorder="1" applyAlignment="1">
      <alignment horizontal="left"/>
    </xf>
    <xf numFmtId="0" fontId="11" fillId="2" borderId="12" xfId="0" applyFont="1" applyFill="1" applyBorder="1" applyAlignment="1"/>
    <xf numFmtId="0" fontId="11" fillId="2" borderId="12" xfId="0" applyFont="1" applyFill="1" applyBorder="1" applyAlignment="1">
      <alignment horizontal="right"/>
    </xf>
    <xf numFmtId="49" fontId="8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vertical="center"/>
    </xf>
    <xf numFmtId="3" fontId="1" fillId="2" borderId="13" xfId="0" applyNumberFormat="1" applyFont="1" applyFill="1" applyBorder="1" applyAlignment="1">
      <alignment horizontal="right" vertical="center"/>
    </xf>
    <xf numFmtId="49" fontId="1" fillId="2" borderId="53" xfId="0" applyNumberFormat="1" applyFont="1" applyFill="1" applyBorder="1" applyAlignment="1">
      <alignment horizontal="left"/>
    </xf>
    <xf numFmtId="0" fontId="2" fillId="3" borderId="13" xfId="0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3" fontId="11" fillId="2" borderId="12" xfId="0" applyNumberFormat="1" applyFont="1" applyFill="1" applyBorder="1" applyAlignment="1"/>
    <xf numFmtId="3" fontId="11" fillId="2" borderId="12" xfId="0" applyNumberFormat="1" applyFont="1" applyFill="1" applyBorder="1" applyAlignment="1">
      <alignment horizontal="right"/>
    </xf>
    <xf numFmtId="0" fontId="1" fillId="2" borderId="13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49" fontId="13" fillId="5" borderId="21" xfId="0" applyNumberFormat="1" applyFont="1" applyFill="1" applyBorder="1" applyAlignment="1">
      <alignment vertical="center"/>
    </xf>
    <xf numFmtId="0" fontId="13" fillId="5" borderId="22" xfId="0" applyFont="1" applyFill="1" applyBorder="1" applyAlignment="1">
      <alignment vertical="center"/>
    </xf>
    <xf numFmtId="164" fontId="13" fillId="5" borderId="23" xfId="0" applyNumberFormat="1" applyFont="1" applyFill="1" applyBorder="1" applyAlignment="1">
      <alignment vertical="center"/>
    </xf>
    <xf numFmtId="49" fontId="13" fillId="3" borderId="24" xfId="0" applyNumberFormat="1" applyFont="1" applyFill="1" applyBorder="1" applyAlignment="1">
      <alignment vertical="center"/>
    </xf>
    <xf numFmtId="0" fontId="13" fillId="3" borderId="13" xfId="0" applyFont="1" applyFill="1" applyBorder="1" applyAlignment="1">
      <alignment vertical="center"/>
    </xf>
    <xf numFmtId="164" fontId="13" fillId="3" borderId="25" xfId="0" applyNumberFormat="1" applyFont="1" applyFill="1" applyBorder="1" applyAlignment="1">
      <alignment vertical="center"/>
    </xf>
    <xf numFmtId="49" fontId="13" fillId="5" borderId="24" xfId="0" applyNumberFormat="1" applyFont="1" applyFill="1" applyBorder="1" applyAlignment="1">
      <alignment vertical="center"/>
    </xf>
    <xf numFmtId="0" fontId="13" fillId="5" borderId="13" xfId="0" applyFont="1" applyFill="1" applyBorder="1" applyAlignment="1">
      <alignment vertical="center"/>
    </xf>
    <xf numFmtId="164" fontId="13" fillId="5" borderId="25" xfId="0" applyNumberFormat="1" applyFont="1" applyFill="1" applyBorder="1" applyAlignment="1">
      <alignment vertical="center"/>
    </xf>
    <xf numFmtId="49" fontId="13" fillId="5" borderId="26" xfId="0" applyNumberFormat="1" applyFont="1" applyFill="1" applyBorder="1" applyAlignment="1">
      <alignment vertical="center"/>
    </xf>
    <xf numFmtId="0" fontId="14" fillId="5" borderId="27" xfId="0" applyFont="1" applyFill="1" applyBorder="1" applyAlignment="1">
      <alignment vertical="center"/>
    </xf>
    <xf numFmtId="164" fontId="13" fillId="10" borderId="54" xfId="0" applyNumberFormat="1" applyFont="1" applyFill="1" applyBorder="1" applyAlignment="1">
      <alignment vertical="center"/>
    </xf>
    <xf numFmtId="3" fontId="1" fillId="11" borderId="13" xfId="0" applyNumberFormat="1" applyFont="1" applyFill="1" applyBorder="1" applyAlignment="1">
      <alignment vertical="center"/>
    </xf>
    <xf numFmtId="3" fontId="1" fillId="11" borderId="13" xfId="0" applyNumberFormat="1" applyFont="1" applyFill="1" applyBorder="1" applyAlignment="1">
      <alignment horizontal="right" vertical="center"/>
    </xf>
    <xf numFmtId="0" fontId="1" fillId="11" borderId="1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TableStyleLight1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0</xdr:rowOff>
    </xdr:from>
    <xdr:to>
      <xdr:col>7</xdr:col>
      <xdr:colOff>19050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756285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7"/>
  <sheetViews>
    <sheetView showGridLines="0" tabSelected="1" topLeftCell="B46" zoomScale="112" zoomScaleNormal="112" workbookViewId="0">
      <selection activeCell="G68" sqref="G68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8.5703125" style="1" bestFit="1" customWidth="1"/>
    <col min="4" max="4" width="14.85546875" style="1" customWidth="1"/>
    <col min="5" max="5" width="22.28515625" style="1" bestFit="1" customWidth="1"/>
    <col min="6" max="6" width="18.7109375" style="1" customWidth="1"/>
    <col min="7" max="7" width="17.140625" style="16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13"/>
    </row>
    <row r="2" spans="1:255" ht="15" customHeight="1" x14ac:dyDescent="0.25">
      <c r="A2" s="2"/>
      <c r="B2" s="2"/>
      <c r="C2" s="2"/>
      <c r="D2" s="2"/>
      <c r="E2" s="2"/>
      <c r="F2" s="2"/>
      <c r="G2" s="13"/>
    </row>
    <row r="3" spans="1:255" ht="15" customHeight="1" x14ac:dyDescent="0.25">
      <c r="A3" s="2"/>
      <c r="B3" s="2"/>
      <c r="C3" s="2"/>
      <c r="D3" s="2"/>
      <c r="E3" s="2"/>
      <c r="F3" s="2"/>
      <c r="G3" s="13"/>
    </row>
    <row r="4" spans="1:255" ht="15" customHeight="1" x14ac:dyDescent="0.25">
      <c r="A4" s="2"/>
      <c r="B4" s="2"/>
      <c r="C4" s="2"/>
      <c r="D4" s="2"/>
      <c r="E4" s="2"/>
      <c r="F4" s="2"/>
      <c r="G4" s="13"/>
    </row>
    <row r="5" spans="1:255" ht="15" customHeight="1" x14ac:dyDescent="0.25">
      <c r="A5" s="2"/>
      <c r="B5" s="2"/>
      <c r="C5" s="2"/>
      <c r="D5" s="2"/>
      <c r="E5" s="2"/>
      <c r="F5" s="2"/>
      <c r="G5" s="13"/>
    </row>
    <row r="6" spans="1:255" ht="15" customHeight="1" x14ac:dyDescent="0.25">
      <c r="A6" s="2"/>
      <c r="B6" s="2"/>
      <c r="C6" s="2"/>
      <c r="D6" s="2"/>
      <c r="E6" s="2"/>
      <c r="F6" s="2"/>
      <c r="G6" s="13"/>
    </row>
    <row r="7" spans="1:255" ht="15" customHeight="1" x14ac:dyDescent="0.25">
      <c r="A7" s="2"/>
      <c r="B7" s="3"/>
      <c r="C7" s="4"/>
      <c r="D7" s="2"/>
      <c r="E7" s="4"/>
      <c r="F7" s="4"/>
      <c r="G7" s="14"/>
    </row>
    <row r="8" spans="1:255" s="78" customFormat="1" ht="12" customHeight="1" x14ac:dyDescent="0.25">
      <c r="A8" s="73"/>
      <c r="B8" s="18" t="s">
        <v>0</v>
      </c>
      <c r="C8" s="74" t="s">
        <v>86</v>
      </c>
      <c r="D8" s="75"/>
      <c r="E8" s="68" t="s">
        <v>87</v>
      </c>
      <c r="F8" s="69"/>
      <c r="G8" s="76">
        <v>72000</v>
      </c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  <c r="IT8" s="77"/>
      <c r="IU8" s="77"/>
    </row>
    <row r="9" spans="1:255" s="78" customFormat="1" ht="25.5" customHeight="1" x14ac:dyDescent="0.25">
      <c r="A9" s="73"/>
      <c r="B9" s="6" t="s">
        <v>1</v>
      </c>
      <c r="C9" s="79" t="s">
        <v>88</v>
      </c>
      <c r="D9" s="75"/>
      <c r="E9" s="70" t="s">
        <v>2</v>
      </c>
      <c r="F9" s="71"/>
      <c r="G9" s="80" t="s">
        <v>89</v>
      </c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  <c r="IU9" s="77"/>
    </row>
    <row r="10" spans="1:255" s="78" customFormat="1" ht="18" customHeight="1" x14ac:dyDescent="0.25">
      <c r="A10" s="73"/>
      <c r="B10" s="6" t="s">
        <v>3</v>
      </c>
      <c r="C10" s="81" t="s">
        <v>55</v>
      </c>
      <c r="D10" s="75"/>
      <c r="E10" s="70" t="s">
        <v>90</v>
      </c>
      <c r="F10" s="71"/>
      <c r="G10" s="82">
        <v>300</v>
      </c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77"/>
      <c r="IU10" s="77"/>
    </row>
    <row r="11" spans="1:255" s="78" customFormat="1" ht="11.25" customHeight="1" x14ac:dyDescent="0.25">
      <c r="A11" s="73"/>
      <c r="B11" s="6" t="s">
        <v>4</v>
      </c>
      <c r="C11" s="81" t="s">
        <v>61</v>
      </c>
      <c r="D11" s="75"/>
      <c r="E11" s="72" t="s">
        <v>5</v>
      </c>
      <c r="F11" s="106"/>
      <c r="G11" s="83">
        <f>G8*G10</f>
        <v>21600000</v>
      </c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  <c r="IT11" s="77"/>
      <c r="IU11" s="77"/>
    </row>
    <row r="12" spans="1:255" s="78" customFormat="1" ht="11.25" customHeight="1" x14ac:dyDescent="0.25">
      <c r="A12" s="73"/>
      <c r="B12" s="6" t="s">
        <v>6</v>
      </c>
      <c r="C12" s="81" t="s">
        <v>62</v>
      </c>
      <c r="D12" s="75"/>
      <c r="E12" s="70" t="s">
        <v>7</v>
      </c>
      <c r="F12" s="71"/>
      <c r="G12" s="84" t="s">
        <v>78</v>
      </c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  <c r="IS12" s="77"/>
      <c r="IT12" s="77"/>
      <c r="IU12" s="77"/>
    </row>
    <row r="13" spans="1:255" s="78" customFormat="1" ht="15" x14ac:dyDescent="0.25">
      <c r="A13" s="73"/>
      <c r="B13" s="6" t="s">
        <v>8</v>
      </c>
      <c r="C13" s="79" t="s">
        <v>79</v>
      </c>
      <c r="D13" s="75"/>
      <c r="E13" s="70" t="s">
        <v>9</v>
      </c>
      <c r="F13" s="71"/>
      <c r="G13" s="85" t="s">
        <v>91</v>
      </c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  <c r="IT13" s="77"/>
      <c r="IU13" s="77"/>
    </row>
    <row r="14" spans="1:255" s="78" customFormat="1" ht="25.5" customHeight="1" x14ac:dyDescent="0.25">
      <c r="A14" s="73"/>
      <c r="B14" s="6" t="s">
        <v>10</v>
      </c>
      <c r="C14" s="86">
        <v>44927</v>
      </c>
      <c r="D14" s="75"/>
      <c r="E14" s="87" t="s">
        <v>11</v>
      </c>
      <c r="F14" s="88"/>
      <c r="G14" s="89" t="s">
        <v>80</v>
      </c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  <c r="IT14" s="77"/>
      <c r="IU14" s="77"/>
    </row>
    <row r="15" spans="1:255" ht="12" customHeight="1" x14ac:dyDescent="0.25">
      <c r="A15" s="2"/>
      <c r="B15" s="90"/>
      <c r="C15" s="91"/>
      <c r="D15" s="92"/>
      <c r="E15" s="93"/>
      <c r="F15" s="93"/>
      <c r="G15" s="94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2" customHeight="1" x14ac:dyDescent="0.25">
      <c r="A16" s="7"/>
      <c r="B16" s="95" t="s">
        <v>12</v>
      </c>
      <c r="C16" s="96"/>
      <c r="D16" s="96"/>
      <c r="E16" s="96"/>
      <c r="F16" s="96"/>
      <c r="G16" s="9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2"/>
      <c r="B17" s="97"/>
      <c r="C17" s="98"/>
      <c r="D17" s="98"/>
      <c r="E17" s="98"/>
      <c r="F17" s="99"/>
      <c r="G17" s="100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5"/>
      <c r="B18" s="19" t="s">
        <v>13</v>
      </c>
      <c r="C18" s="20"/>
      <c r="D18" s="21"/>
      <c r="E18" s="21"/>
      <c r="F18" s="22"/>
      <c r="G18" s="23"/>
    </row>
    <row r="19" spans="1:255" ht="24" customHeight="1" x14ac:dyDescent="0.25">
      <c r="A19" s="5"/>
      <c r="B19" s="24" t="s">
        <v>14</v>
      </c>
      <c r="C19" s="101" t="s">
        <v>15</v>
      </c>
      <c r="D19" s="101" t="s">
        <v>16</v>
      </c>
      <c r="E19" s="24" t="s">
        <v>17</v>
      </c>
      <c r="F19" s="101" t="s">
        <v>18</v>
      </c>
      <c r="G19" s="24" t="s">
        <v>19</v>
      </c>
    </row>
    <row r="20" spans="1:255" s="78" customFormat="1" ht="12" customHeight="1" x14ac:dyDescent="0.25">
      <c r="A20" s="73"/>
      <c r="B20" s="102" t="s">
        <v>92</v>
      </c>
      <c r="C20" s="103" t="s">
        <v>20</v>
      </c>
      <c r="D20" s="103">
        <v>9</v>
      </c>
      <c r="E20" s="103" t="s">
        <v>66</v>
      </c>
      <c r="F20" s="104">
        <v>30000</v>
      </c>
      <c r="G20" s="105">
        <f t="shared" ref="G20:G30" si="0">+D20*F20</f>
        <v>270000</v>
      </c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  <c r="IS20" s="77"/>
      <c r="IT20" s="77"/>
      <c r="IU20" s="77"/>
    </row>
    <row r="21" spans="1:255" s="78" customFormat="1" ht="12" customHeight="1" x14ac:dyDescent="0.25">
      <c r="A21" s="73"/>
      <c r="B21" s="102" t="s">
        <v>93</v>
      </c>
      <c r="C21" s="103" t="s">
        <v>20</v>
      </c>
      <c r="D21" s="103">
        <v>1</v>
      </c>
      <c r="E21" s="103" t="s">
        <v>66</v>
      </c>
      <c r="F21" s="104">
        <v>30000</v>
      </c>
      <c r="G21" s="105">
        <f t="shared" si="0"/>
        <v>30000</v>
      </c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  <c r="IR21" s="77"/>
      <c r="IS21" s="77"/>
      <c r="IT21" s="77"/>
      <c r="IU21" s="77"/>
    </row>
    <row r="22" spans="1:255" s="78" customFormat="1" ht="12" customHeight="1" x14ac:dyDescent="0.25">
      <c r="A22" s="73"/>
      <c r="B22" s="102" t="s">
        <v>94</v>
      </c>
      <c r="C22" s="103" t="s">
        <v>20</v>
      </c>
      <c r="D22" s="103">
        <v>1</v>
      </c>
      <c r="E22" s="103" t="s">
        <v>66</v>
      </c>
      <c r="F22" s="104">
        <v>30000</v>
      </c>
      <c r="G22" s="105">
        <f t="shared" si="0"/>
        <v>30000</v>
      </c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  <c r="IR22" s="77"/>
      <c r="IS22" s="77"/>
      <c r="IT22" s="77"/>
      <c r="IU22" s="77"/>
    </row>
    <row r="23" spans="1:255" s="78" customFormat="1" ht="12" customHeight="1" x14ac:dyDescent="0.25">
      <c r="A23" s="73"/>
      <c r="B23" s="102" t="s">
        <v>73</v>
      </c>
      <c r="C23" s="103" t="s">
        <v>20</v>
      </c>
      <c r="D23" s="103">
        <v>16</v>
      </c>
      <c r="E23" s="103" t="s">
        <v>95</v>
      </c>
      <c r="F23" s="104">
        <v>30000</v>
      </c>
      <c r="G23" s="105">
        <f t="shared" si="0"/>
        <v>480000</v>
      </c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  <c r="IR23" s="77"/>
      <c r="IS23" s="77"/>
      <c r="IT23" s="77"/>
      <c r="IU23" s="77"/>
    </row>
    <row r="24" spans="1:255" s="78" customFormat="1" ht="12" customHeight="1" x14ac:dyDescent="0.25">
      <c r="A24" s="73"/>
      <c r="B24" s="102" t="s">
        <v>96</v>
      </c>
      <c r="C24" s="103" t="s">
        <v>20</v>
      </c>
      <c r="D24" s="103">
        <v>4</v>
      </c>
      <c r="E24" s="103" t="s">
        <v>67</v>
      </c>
      <c r="F24" s="104">
        <v>30000</v>
      </c>
      <c r="G24" s="105">
        <f t="shared" si="0"/>
        <v>120000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  <c r="IR24" s="77"/>
      <c r="IS24" s="77"/>
      <c r="IT24" s="77"/>
      <c r="IU24" s="77"/>
    </row>
    <row r="25" spans="1:255" s="78" customFormat="1" ht="12" customHeight="1" x14ac:dyDescent="0.25">
      <c r="A25" s="73"/>
      <c r="B25" s="102" t="s">
        <v>97</v>
      </c>
      <c r="C25" s="103" t="s">
        <v>20</v>
      </c>
      <c r="D25" s="103">
        <v>1</v>
      </c>
      <c r="E25" s="103" t="s">
        <v>67</v>
      </c>
      <c r="F25" s="104">
        <v>30000</v>
      </c>
      <c r="G25" s="105">
        <f>+D25*F25</f>
        <v>30000</v>
      </c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  <c r="IR25" s="77"/>
      <c r="IS25" s="77"/>
      <c r="IT25" s="77"/>
      <c r="IU25" s="77"/>
    </row>
    <row r="26" spans="1:255" s="78" customFormat="1" ht="12" customHeight="1" x14ac:dyDescent="0.25">
      <c r="A26" s="73"/>
      <c r="B26" s="102" t="s">
        <v>98</v>
      </c>
      <c r="C26" s="103" t="s">
        <v>20</v>
      </c>
      <c r="D26" s="103">
        <v>4</v>
      </c>
      <c r="E26" s="103" t="s">
        <v>67</v>
      </c>
      <c r="F26" s="104">
        <v>30000</v>
      </c>
      <c r="G26" s="105">
        <f t="shared" si="0"/>
        <v>120000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  <c r="IR26" s="77"/>
      <c r="IS26" s="77"/>
      <c r="IT26" s="77"/>
      <c r="IU26" s="77"/>
    </row>
    <row r="27" spans="1:255" s="78" customFormat="1" ht="12" customHeight="1" x14ac:dyDescent="0.25">
      <c r="A27" s="73"/>
      <c r="B27" s="102" t="s">
        <v>81</v>
      </c>
      <c r="C27" s="103" t="s">
        <v>20</v>
      </c>
      <c r="D27" s="103">
        <v>5</v>
      </c>
      <c r="E27" s="103" t="s">
        <v>99</v>
      </c>
      <c r="F27" s="104">
        <v>30000</v>
      </c>
      <c r="G27" s="105">
        <f t="shared" si="0"/>
        <v>150000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  <c r="IR27" s="77"/>
      <c r="IS27" s="77"/>
      <c r="IT27" s="77"/>
      <c r="IU27" s="77"/>
    </row>
    <row r="28" spans="1:255" s="78" customFormat="1" ht="12" customHeight="1" x14ac:dyDescent="0.25">
      <c r="A28" s="73"/>
      <c r="B28" s="102" t="s">
        <v>100</v>
      </c>
      <c r="C28" s="103" t="s">
        <v>20</v>
      </c>
      <c r="D28" s="103">
        <v>15</v>
      </c>
      <c r="E28" s="103" t="s">
        <v>95</v>
      </c>
      <c r="F28" s="104">
        <v>30000</v>
      </c>
      <c r="G28" s="105">
        <f t="shared" si="0"/>
        <v>450000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  <c r="IR28" s="77"/>
      <c r="IS28" s="77"/>
      <c r="IT28" s="77"/>
      <c r="IU28" s="77"/>
    </row>
    <row r="29" spans="1:255" s="78" customFormat="1" ht="12" customHeight="1" x14ac:dyDescent="0.25">
      <c r="A29" s="73"/>
      <c r="B29" s="102" t="s">
        <v>101</v>
      </c>
      <c r="C29" s="103" t="s">
        <v>20</v>
      </c>
      <c r="D29" s="103">
        <v>120</v>
      </c>
      <c r="E29" s="103" t="s">
        <v>102</v>
      </c>
      <c r="F29" s="104">
        <v>30000</v>
      </c>
      <c r="G29" s="105">
        <f t="shared" si="0"/>
        <v>3600000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  <c r="IR29" s="77"/>
      <c r="IS29" s="77"/>
      <c r="IT29" s="77"/>
      <c r="IU29" s="77"/>
    </row>
    <row r="30" spans="1:255" s="78" customFormat="1" ht="12" customHeight="1" x14ac:dyDescent="0.25">
      <c r="A30" s="73"/>
      <c r="B30" s="102" t="s">
        <v>103</v>
      </c>
      <c r="C30" s="103" t="s">
        <v>20</v>
      </c>
      <c r="D30" s="103">
        <v>20</v>
      </c>
      <c r="E30" s="103" t="s">
        <v>102</v>
      </c>
      <c r="F30" s="104">
        <v>30000</v>
      </c>
      <c r="G30" s="105">
        <f t="shared" si="0"/>
        <v>600000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  <c r="IP30" s="77"/>
      <c r="IQ30" s="77"/>
      <c r="IR30" s="77"/>
      <c r="IS30" s="77"/>
      <c r="IT30" s="77"/>
      <c r="IU30" s="77"/>
    </row>
    <row r="31" spans="1:255" ht="12.75" customHeight="1" x14ac:dyDescent="0.25">
      <c r="A31" s="5"/>
      <c r="B31" s="8" t="s">
        <v>21</v>
      </c>
      <c r="C31" s="9"/>
      <c r="D31" s="9"/>
      <c r="E31" s="9"/>
      <c r="F31" s="107"/>
      <c r="G31" s="108">
        <f>SUM(G20:G30)</f>
        <v>5880000</v>
      </c>
    </row>
    <row r="32" spans="1:255" s="1" customFormat="1" ht="12" customHeight="1" x14ac:dyDescent="0.25">
      <c r="A32" s="2"/>
      <c r="B32" s="97"/>
      <c r="C32" s="99"/>
      <c r="D32" s="99"/>
      <c r="E32" s="99"/>
      <c r="F32" s="109"/>
      <c r="G32" s="110"/>
    </row>
    <row r="33" spans="1:255" ht="12" customHeight="1" x14ac:dyDescent="0.25">
      <c r="A33" s="5"/>
      <c r="B33" s="19" t="s">
        <v>22</v>
      </c>
      <c r="C33" s="20"/>
      <c r="D33" s="21"/>
      <c r="E33" s="21"/>
      <c r="F33" s="22"/>
      <c r="G33" s="23"/>
    </row>
    <row r="34" spans="1:255" ht="24" customHeight="1" x14ac:dyDescent="0.25">
      <c r="A34" s="5"/>
      <c r="B34" s="24" t="s">
        <v>14</v>
      </c>
      <c r="C34" s="101" t="s">
        <v>15</v>
      </c>
      <c r="D34" s="101" t="s">
        <v>16</v>
      </c>
      <c r="E34" s="24" t="s">
        <v>63</v>
      </c>
      <c r="F34" s="101" t="s">
        <v>18</v>
      </c>
      <c r="G34" s="24" t="s">
        <v>19</v>
      </c>
    </row>
    <row r="35" spans="1:255" s="78" customFormat="1" ht="12" customHeight="1" x14ac:dyDescent="0.25">
      <c r="A35" s="73"/>
      <c r="B35" s="102" t="s">
        <v>97</v>
      </c>
      <c r="C35" s="103" t="s">
        <v>82</v>
      </c>
      <c r="D35" s="103" t="s">
        <v>104</v>
      </c>
      <c r="E35" s="103" t="s">
        <v>105</v>
      </c>
      <c r="F35" s="111">
        <v>50000</v>
      </c>
      <c r="G35" s="105">
        <f>D35*F35</f>
        <v>100000</v>
      </c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  <c r="IP35" s="77"/>
      <c r="IQ35" s="77"/>
      <c r="IR35" s="77"/>
      <c r="IS35" s="77"/>
      <c r="IT35" s="77"/>
      <c r="IU35" s="77"/>
    </row>
    <row r="36" spans="1:255" ht="12.75" customHeight="1" x14ac:dyDescent="0.25">
      <c r="A36" s="5"/>
      <c r="B36" s="8" t="s">
        <v>23</v>
      </c>
      <c r="C36" s="9"/>
      <c r="D36" s="9"/>
      <c r="E36" s="9"/>
      <c r="F36" s="107"/>
      <c r="G36" s="108">
        <f>+G35</f>
        <v>100000</v>
      </c>
    </row>
    <row r="37" spans="1:255" s="1" customFormat="1" ht="12" customHeight="1" x14ac:dyDescent="0.25">
      <c r="A37" s="2"/>
      <c r="B37" s="25"/>
      <c r="C37" s="26"/>
      <c r="D37" s="26"/>
      <c r="E37" s="26"/>
      <c r="F37" s="27"/>
      <c r="G37" s="28"/>
    </row>
    <row r="38" spans="1:255" ht="12" customHeight="1" x14ac:dyDescent="0.25">
      <c r="A38" s="5"/>
      <c r="B38" s="19" t="s">
        <v>24</v>
      </c>
      <c r="C38" s="20"/>
      <c r="D38" s="21"/>
      <c r="E38" s="21"/>
      <c r="F38" s="22"/>
      <c r="G38" s="23"/>
    </row>
    <row r="39" spans="1:255" ht="24" customHeight="1" x14ac:dyDescent="0.25">
      <c r="A39" s="5"/>
      <c r="B39" s="24" t="s">
        <v>14</v>
      </c>
      <c r="C39" s="101" t="s">
        <v>15</v>
      </c>
      <c r="D39" s="101" t="s">
        <v>16</v>
      </c>
      <c r="E39" s="24" t="s">
        <v>17</v>
      </c>
      <c r="F39" s="101" t="s">
        <v>18</v>
      </c>
      <c r="G39" s="24" t="s">
        <v>19</v>
      </c>
    </row>
    <row r="40" spans="1:255" s="78" customFormat="1" ht="12" customHeight="1" x14ac:dyDescent="0.25">
      <c r="A40" s="73"/>
      <c r="B40" s="102" t="s">
        <v>56</v>
      </c>
      <c r="C40" s="103" t="s">
        <v>106</v>
      </c>
      <c r="D40" s="103">
        <v>1</v>
      </c>
      <c r="E40" s="103" t="s">
        <v>107</v>
      </c>
      <c r="F40" s="104">
        <v>120000</v>
      </c>
      <c r="G40" s="105">
        <f>+D40*F40</f>
        <v>120000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</row>
    <row r="41" spans="1:255" s="78" customFormat="1" ht="12" customHeight="1" x14ac:dyDescent="0.25">
      <c r="A41" s="73"/>
      <c r="B41" s="102" t="s">
        <v>108</v>
      </c>
      <c r="C41" s="103" t="s">
        <v>106</v>
      </c>
      <c r="D41" s="103">
        <v>3</v>
      </c>
      <c r="E41" s="103" t="s">
        <v>107</v>
      </c>
      <c r="F41" s="104">
        <v>60000</v>
      </c>
      <c r="G41" s="105">
        <f>+D41*F41</f>
        <v>180000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  <c r="IJ41" s="77"/>
      <c r="IK41" s="77"/>
      <c r="IL41" s="77"/>
      <c r="IM41" s="77"/>
      <c r="IN41" s="77"/>
      <c r="IO41" s="77"/>
      <c r="IP41" s="77"/>
      <c r="IQ41" s="77"/>
      <c r="IR41" s="77"/>
      <c r="IS41" s="77"/>
      <c r="IT41" s="77"/>
      <c r="IU41" s="77"/>
    </row>
    <row r="42" spans="1:255" s="78" customFormat="1" ht="12" customHeight="1" x14ac:dyDescent="0.25">
      <c r="A42" s="73"/>
      <c r="B42" s="102" t="s">
        <v>57</v>
      </c>
      <c r="C42" s="103" t="s">
        <v>106</v>
      </c>
      <c r="D42" s="103">
        <v>2</v>
      </c>
      <c r="E42" s="103" t="s">
        <v>66</v>
      </c>
      <c r="F42" s="104">
        <v>60000</v>
      </c>
      <c r="G42" s="105">
        <f>+D42*F42</f>
        <v>120000</v>
      </c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  <c r="IG42" s="77"/>
      <c r="IH42" s="77"/>
      <c r="II42" s="77"/>
      <c r="IJ42" s="77"/>
      <c r="IK42" s="77"/>
      <c r="IL42" s="77"/>
      <c r="IM42" s="77"/>
      <c r="IN42" s="77"/>
      <c r="IO42" s="77"/>
      <c r="IP42" s="77"/>
      <c r="IQ42" s="77"/>
      <c r="IR42" s="77"/>
      <c r="IS42" s="77"/>
      <c r="IT42" s="77"/>
      <c r="IU42" s="77"/>
    </row>
    <row r="43" spans="1:255" s="78" customFormat="1" ht="12" customHeight="1" x14ac:dyDescent="0.25">
      <c r="A43" s="73"/>
      <c r="B43" s="102" t="s">
        <v>109</v>
      </c>
      <c r="C43" s="103" t="s">
        <v>106</v>
      </c>
      <c r="D43" s="103">
        <v>1</v>
      </c>
      <c r="E43" s="103" t="s">
        <v>66</v>
      </c>
      <c r="F43" s="104">
        <v>30000</v>
      </c>
      <c r="G43" s="105">
        <f>+D43*F43</f>
        <v>30000</v>
      </c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  <c r="IL43" s="77"/>
      <c r="IM43" s="77"/>
      <c r="IN43" s="77"/>
      <c r="IO43" s="77"/>
      <c r="IP43" s="77"/>
      <c r="IQ43" s="77"/>
      <c r="IR43" s="77"/>
      <c r="IS43" s="77"/>
      <c r="IT43" s="77"/>
      <c r="IU43" s="77"/>
    </row>
    <row r="44" spans="1:255" s="78" customFormat="1" ht="12" customHeight="1" x14ac:dyDescent="0.25">
      <c r="A44" s="73"/>
      <c r="B44" s="102" t="s">
        <v>110</v>
      </c>
      <c r="C44" s="103" t="s">
        <v>106</v>
      </c>
      <c r="D44" s="103">
        <v>1</v>
      </c>
      <c r="E44" s="103" t="s">
        <v>66</v>
      </c>
      <c r="F44" s="104">
        <v>90000</v>
      </c>
      <c r="G44" s="105">
        <f>+D44*F44</f>
        <v>90000</v>
      </c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  <c r="IJ44" s="77"/>
      <c r="IK44" s="77"/>
      <c r="IL44" s="77"/>
      <c r="IM44" s="77"/>
      <c r="IN44" s="77"/>
      <c r="IO44" s="77"/>
      <c r="IP44" s="77"/>
      <c r="IQ44" s="77"/>
      <c r="IR44" s="77"/>
      <c r="IS44" s="77"/>
      <c r="IT44" s="77"/>
      <c r="IU44" s="77"/>
    </row>
    <row r="45" spans="1:255" ht="12.75" customHeight="1" x14ac:dyDescent="0.25">
      <c r="A45" s="5"/>
      <c r="B45" s="8" t="s">
        <v>25</v>
      </c>
      <c r="C45" s="9"/>
      <c r="D45" s="9"/>
      <c r="E45" s="9"/>
      <c r="F45" s="107"/>
      <c r="G45" s="108">
        <f>SUM(G40:G44)</f>
        <v>540000</v>
      </c>
    </row>
    <row r="46" spans="1:255" s="1" customFormat="1" ht="12" customHeight="1" x14ac:dyDescent="0.25">
      <c r="A46" s="2"/>
      <c r="B46" s="97"/>
      <c r="C46" s="99"/>
      <c r="D46" s="99"/>
      <c r="E46" s="99"/>
      <c r="F46" s="109"/>
      <c r="G46" s="110"/>
    </row>
    <row r="47" spans="1:255" ht="12" customHeight="1" x14ac:dyDescent="0.25">
      <c r="A47" s="5"/>
      <c r="B47" s="19" t="s">
        <v>26</v>
      </c>
      <c r="C47" s="20"/>
      <c r="D47" s="21"/>
      <c r="E47" s="21"/>
      <c r="F47" s="22"/>
      <c r="G47" s="23"/>
    </row>
    <row r="48" spans="1:255" ht="24" customHeight="1" x14ac:dyDescent="0.25">
      <c r="A48" s="5"/>
      <c r="B48" s="24" t="s">
        <v>27</v>
      </c>
      <c r="C48" s="101" t="s">
        <v>28</v>
      </c>
      <c r="D48" s="101" t="s">
        <v>29</v>
      </c>
      <c r="E48" s="24" t="s">
        <v>17</v>
      </c>
      <c r="F48" s="101" t="s">
        <v>18</v>
      </c>
      <c r="G48" s="24" t="s">
        <v>19</v>
      </c>
    </row>
    <row r="49" spans="1:255" s="78" customFormat="1" ht="12" customHeight="1" x14ac:dyDescent="0.25">
      <c r="A49" s="73"/>
      <c r="B49" s="102" t="s">
        <v>85</v>
      </c>
      <c r="C49" s="103" t="s">
        <v>111</v>
      </c>
      <c r="D49" s="103">
        <v>6</v>
      </c>
      <c r="E49" s="103" t="s">
        <v>65</v>
      </c>
      <c r="F49" s="104">
        <v>69000</v>
      </c>
      <c r="G49" s="105">
        <f>+D49*F49</f>
        <v>414000</v>
      </c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77"/>
      <c r="IB49" s="77"/>
      <c r="IC49" s="77"/>
      <c r="ID49" s="77"/>
      <c r="IE49" s="77"/>
      <c r="IF49" s="77"/>
      <c r="IG49" s="77"/>
      <c r="IH49" s="77"/>
      <c r="II49" s="77"/>
      <c r="IJ49" s="77"/>
      <c r="IK49" s="77"/>
      <c r="IL49" s="77"/>
      <c r="IM49" s="77"/>
      <c r="IN49" s="77"/>
      <c r="IO49" s="77"/>
      <c r="IP49" s="77"/>
      <c r="IQ49" s="77"/>
      <c r="IR49" s="77"/>
      <c r="IS49" s="77"/>
      <c r="IT49" s="77"/>
      <c r="IU49" s="77"/>
    </row>
    <row r="50" spans="1:255" s="78" customFormat="1" ht="12" customHeight="1" x14ac:dyDescent="0.25">
      <c r="A50" s="73"/>
      <c r="B50" s="112" t="s">
        <v>112</v>
      </c>
      <c r="C50" s="103"/>
      <c r="D50" s="103"/>
      <c r="E50" s="103"/>
      <c r="F50" s="104"/>
      <c r="G50" s="105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  <c r="FY50" s="77"/>
      <c r="FZ50" s="77"/>
      <c r="GA50" s="77"/>
      <c r="GB50" s="77"/>
      <c r="GC50" s="77"/>
      <c r="GD50" s="77"/>
      <c r="GE50" s="77"/>
      <c r="GF50" s="77"/>
      <c r="GG50" s="77"/>
      <c r="GH50" s="77"/>
      <c r="GI50" s="77"/>
      <c r="GJ50" s="77"/>
      <c r="GK50" s="77"/>
      <c r="GL50" s="77"/>
      <c r="GM50" s="77"/>
      <c r="GN50" s="77"/>
      <c r="GO50" s="77"/>
      <c r="GP50" s="77"/>
      <c r="GQ50" s="77"/>
      <c r="GR50" s="77"/>
      <c r="GS50" s="77"/>
      <c r="GT50" s="77"/>
      <c r="GU50" s="77"/>
      <c r="GV50" s="77"/>
      <c r="GW50" s="77"/>
      <c r="GX50" s="77"/>
      <c r="GY50" s="77"/>
      <c r="GZ50" s="77"/>
      <c r="HA50" s="77"/>
      <c r="HB50" s="77"/>
      <c r="HC50" s="77"/>
      <c r="HD50" s="77"/>
      <c r="HE50" s="77"/>
      <c r="HF50" s="77"/>
      <c r="HG50" s="77"/>
      <c r="HH50" s="77"/>
      <c r="HI50" s="77"/>
      <c r="HJ50" s="77"/>
      <c r="HK50" s="77"/>
      <c r="HL50" s="77"/>
      <c r="HM50" s="77"/>
      <c r="HN50" s="77"/>
      <c r="HO50" s="77"/>
      <c r="HP50" s="77"/>
      <c r="HQ50" s="77"/>
      <c r="HR50" s="77"/>
      <c r="HS50" s="77"/>
      <c r="HT50" s="77"/>
      <c r="HU50" s="77"/>
      <c r="HV50" s="77"/>
      <c r="HW50" s="77"/>
      <c r="HX50" s="77"/>
      <c r="HY50" s="77"/>
      <c r="HZ50" s="77"/>
      <c r="IA50" s="77"/>
      <c r="IB50" s="77"/>
      <c r="IC50" s="77"/>
      <c r="ID50" s="77"/>
      <c r="IE50" s="77"/>
      <c r="IF50" s="77"/>
      <c r="IG50" s="77"/>
      <c r="IH50" s="77"/>
      <c r="II50" s="77"/>
      <c r="IJ50" s="77"/>
      <c r="IK50" s="77"/>
      <c r="IL50" s="77"/>
      <c r="IM50" s="77"/>
      <c r="IN50" s="77"/>
      <c r="IO50" s="77"/>
      <c r="IP50" s="77"/>
      <c r="IQ50" s="77"/>
      <c r="IR50" s="77"/>
      <c r="IS50" s="77"/>
      <c r="IT50" s="77"/>
      <c r="IU50" s="77"/>
    </row>
    <row r="51" spans="1:255" s="78" customFormat="1" ht="12" customHeight="1" x14ac:dyDescent="0.25">
      <c r="A51" s="73"/>
      <c r="B51" s="102" t="s">
        <v>113</v>
      </c>
      <c r="C51" s="103" t="s">
        <v>72</v>
      </c>
      <c r="D51" s="103">
        <v>12000</v>
      </c>
      <c r="E51" s="103" t="s">
        <v>66</v>
      </c>
      <c r="F51" s="104">
        <v>161</v>
      </c>
      <c r="G51" s="105">
        <f>+D51*F51</f>
        <v>1932000</v>
      </c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  <c r="FY51" s="77"/>
      <c r="FZ51" s="77"/>
      <c r="GA51" s="77"/>
      <c r="GB51" s="77"/>
      <c r="GC51" s="77"/>
      <c r="GD51" s="77"/>
      <c r="GE51" s="77"/>
      <c r="GF51" s="77"/>
      <c r="GG51" s="77"/>
      <c r="GH51" s="77"/>
      <c r="GI51" s="77"/>
      <c r="GJ51" s="77"/>
      <c r="GK51" s="77"/>
      <c r="GL51" s="77"/>
      <c r="GM51" s="77"/>
      <c r="GN51" s="77"/>
      <c r="GO51" s="77"/>
      <c r="GP51" s="77"/>
      <c r="GQ51" s="77"/>
      <c r="GR51" s="77"/>
      <c r="GS51" s="77"/>
      <c r="GT51" s="77"/>
      <c r="GU51" s="77"/>
      <c r="GV51" s="77"/>
      <c r="GW51" s="77"/>
      <c r="GX51" s="77"/>
      <c r="GY51" s="77"/>
      <c r="GZ51" s="77"/>
      <c r="HA51" s="77"/>
      <c r="HB51" s="77"/>
      <c r="HC51" s="77"/>
      <c r="HD51" s="77"/>
      <c r="HE51" s="77"/>
      <c r="HF51" s="77"/>
      <c r="HG51" s="77"/>
      <c r="HH51" s="77"/>
      <c r="HI51" s="77"/>
      <c r="HJ51" s="77"/>
      <c r="HK51" s="77"/>
      <c r="HL51" s="77"/>
      <c r="HM51" s="77"/>
      <c r="HN51" s="77"/>
      <c r="HO51" s="77"/>
      <c r="HP51" s="77"/>
      <c r="HQ51" s="77"/>
      <c r="HR51" s="77"/>
      <c r="HS51" s="77"/>
      <c r="HT51" s="77"/>
      <c r="HU51" s="77"/>
      <c r="HV51" s="77"/>
      <c r="HW51" s="77"/>
      <c r="HX51" s="77"/>
      <c r="HY51" s="77"/>
      <c r="HZ51" s="77"/>
      <c r="IA51" s="77"/>
      <c r="IB51" s="77"/>
      <c r="IC51" s="77"/>
      <c r="ID51" s="77"/>
      <c r="IE51" s="77"/>
      <c r="IF51" s="77"/>
      <c r="IG51" s="77"/>
      <c r="IH51" s="77"/>
      <c r="II51" s="77"/>
      <c r="IJ51" s="77"/>
      <c r="IK51" s="77"/>
      <c r="IL51" s="77"/>
      <c r="IM51" s="77"/>
      <c r="IN51" s="77"/>
      <c r="IO51" s="77"/>
      <c r="IP51" s="77"/>
      <c r="IQ51" s="77"/>
      <c r="IR51" s="77"/>
      <c r="IS51" s="77"/>
      <c r="IT51" s="77"/>
      <c r="IU51" s="77"/>
    </row>
    <row r="52" spans="1:255" s="78" customFormat="1" ht="12" customHeight="1" x14ac:dyDescent="0.25">
      <c r="A52" s="73"/>
      <c r="B52" s="102" t="s">
        <v>114</v>
      </c>
      <c r="C52" s="103"/>
      <c r="D52" s="103"/>
      <c r="E52" s="103"/>
      <c r="F52" s="104"/>
      <c r="G52" s="105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77"/>
      <c r="IB52" s="77"/>
      <c r="IC52" s="77"/>
      <c r="ID52" s="77"/>
      <c r="IE52" s="77"/>
      <c r="IF52" s="77"/>
      <c r="IG52" s="77"/>
      <c r="IH52" s="77"/>
      <c r="II52" s="77"/>
      <c r="IJ52" s="77"/>
      <c r="IK52" s="77"/>
      <c r="IL52" s="77"/>
      <c r="IM52" s="77"/>
      <c r="IN52" s="77"/>
      <c r="IO52" s="77"/>
      <c r="IP52" s="77"/>
      <c r="IQ52" s="77"/>
      <c r="IR52" s="77"/>
      <c r="IS52" s="77"/>
      <c r="IT52" s="77"/>
      <c r="IU52" s="77"/>
    </row>
    <row r="53" spans="1:255" s="78" customFormat="1" ht="12" customHeight="1" x14ac:dyDescent="0.25">
      <c r="A53" s="73"/>
      <c r="B53" s="102" t="s">
        <v>115</v>
      </c>
      <c r="C53" s="103" t="s">
        <v>68</v>
      </c>
      <c r="D53" s="103">
        <v>4</v>
      </c>
      <c r="E53" s="103" t="s">
        <v>116</v>
      </c>
      <c r="F53" s="104">
        <v>13800</v>
      </c>
      <c r="G53" s="105">
        <f>+F53*D53</f>
        <v>55200</v>
      </c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77"/>
      <c r="IB53" s="77"/>
      <c r="IC53" s="77"/>
      <c r="ID53" s="77"/>
      <c r="IE53" s="77"/>
      <c r="IF53" s="77"/>
      <c r="IG53" s="77"/>
      <c r="IH53" s="77"/>
      <c r="II53" s="77"/>
      <c r="IJ53" s="77"/>
      <c r="IK53" s="77"/>
      <c r="IL53" s="77"/>
      <c r="IM53" s="77"/>
      <c r="IN53" s="77"/>
      <c r="IO53" s="77"/>
      <c r="IP53" s="77"/>
      <c r="IQ53" s="77"/>
      <c r="IR53" s="77"/>
      <c r="IS53" s="77"/>
      <c r="IT53" s="77"/>
      <c r="IU53" s="77"/>
    </row>
    <row r="54" spans="1:255" s="78" customFormat="1" ht="12" customHeight="1" x14ac:dyDescent="0.25">
      <c r="A54" s="73"/>
      <c r="B54" s="102" t="s">
        <v>70</v>
      </c>
      <c r="C54" s="103" t="s">
        <v>68</v>
      </c>
      <c r="D54" s="103">
        <v>3</v>
      </c>
      <c r="E54" s="103" t="str">
        <f>+E53</f>
        <v>Septiembre-dic</v>
      </c>
      <c r="F54" s="104">
        <v>17250</v>
      </c>
      <c r="G54" s="105">
        <f t="shared" ref="G54:G55" si="1">+F54*D54</f>
        <v>51750</v>
      </c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  <c r="IE54" s="77"/>
      <c r="IF54" s="77"/>
      <c r="IG54" s="77"/>
      <c r="IH54" s="77"/>
      <c r="II54" s="77"/>
      <c r="IJ54" s="77"/>
      <c r="IK54" s="77"/>
      <c r="IL54" s="77"/>
      <c r="IM54" s="77"/>
      <c r="IN54" s="77"/>
      <c r="IO54" s="77"/>
      <c r="IP54" s="77"/>
      <c r="IQ54" s="77"/>
      <c r="IR54" s="77"/>
      <c r="IS54" s="77"/>
      <c r="IT54" s="77"/>
      <c r="IU54" s="77"/>
    </row>
    <row r="55" spans="1:255" s="78" customFormat="1" ht="12" customHeight="1" x14ac:dyDescent="0.25">
      <c r="A55" s="73"/>
      <c r="B55" s="102" t="s">
        <v>71</v>
      </c>
      <c r="C55" s="103" t="s">
        <v>68</v>
      </c>
      <c r="D55" s="103">
        <v>2</v>
      </c>
      <c r="E55" s="103" t="str">
        <f>+E54</f>
        <v>Septiembre-dic</v>
      </c>
      <c r="F55" s="104">
        <v>28750</v>
      </c>
      <c r="G55" s="105">
        <f t="shared" si="1"/>
        <v>57500</v>
      </c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  <c r="FY55" s="77"/>
      <c r="FZ55" s="77"/>
      <c r="GA55" s="77"/>
      <c r="GB55" s="77"/>
      <c r="GC55" s="77"/>
      <c r="GD55" s="77"/>
      <c r="GE55" s="77"/>
      <c r="GF55" s="77"/>
      <c r="GG55" s="77"/>
      <c r="GH55" s="77"/>
      <c r="GI55" s="77"/>
      <c r="GJ55" s="77"/>
      <c r="GK55" s="77"/>
      <c r="GL55" s="77"/>
      <c r="GM55" s="77"/>
      <c r="GN55" s="77"/>
      <c r="GO55" s="77"/>
      <c r="GP55" s="77"/>
      <c r="GQ55" s="77"/>
      <c r="GR55" s="77"/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7"/>
      <c r="HG55" s="77"/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7"/>
      <c r="HV55" s="77"/>
      <c r="HW55" s="77"/>
      <c r="HX55" s="77"/>
      <c r="HY55" s="77"/>
      <c r="HZ55" s="77"/>
      <c r="IA55" s="77"/>
      <c r="IB55" s="77"/>
      <c r="IC55" s="77"/>
      <c r="ID55" s="77"/>
      <c r="IE55" s="77"/>
      <c r="IF55" s="77"/>
      <c r="IG55" s="77"/>
      <c r="IH55" s="77"/>
      <c r="II55" s="77"/>
      <c r="IJ55" s="77"/>
      <c r="IK55" s="77"/>
      <c r="IL55" s="77"/>
      <c r="IM55" s="77"/>
      <c r="IN55" s="77"/>
      <c r="IO55" s="77"/>
      <c r="IP55" s="77"/>
      <c r="IQ55" s="77"/>
      <c r="IR55" s="77"/>
      <c r="IS55" s="77"/>
      <c r="IT55" s="77"/>
      <c r="IU55" s="77"/>
    </row>
    <row r="56" spans="1:255" s="78" customFormat="1" ht="12" customHeight="1" x14ac:dyDescent="0.25">
      <c r="A56" s="73"/>
      <c r="B56" s="102" t="s">
        <v>69</v>
      </c>
      <c r="C56" s="103" t="s">
        <v>68</v>
      </c>
      <c r="D56" s="103">
        <v>6</v>
      </c>
      <c r="E56" s="103" t="s">
        <v>117</v>
      </c>
      <c r="F56" s="104">
        <v>21275</v>
      </c>
      <c r="G56" s="105">
        <f>+F56*D56</f>
        <v>127650</v>
      </c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  <c r="FY56" s="77"/>
      <c r="FZ56" s="77"/>
      <c r="GA56" s="77"/>
      <c r="GB56" s="77"/>
      <c r="GC56" s="77"/>
      <c r="GD56" s="77"/>
      <c r="GE56" s="77"/>
      <c r="GF56" s="77"/>
      <c r="GG56" s="77"/>
      <c r="GH56" s="77"/>
      <c r="GI56" s="77"/>
      <c r="GJ56" s="77"/>
      <c r="GK56" s="77"/>
      <c r="GL56" s="77"/>
      <c r="GM56" s="77"/>
      <c r="GN56" s="77"/>
      <c r="GO56" s="77"/>
      <c r="GP56" s="77"/>
      <c r="GQ56" s="77"/>
      <c r="GR56" s="77"/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7"/>
      <c r="HG56" s="77"/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7"/>
      <c r="HV56" s="77"/>
      <c r="HW56" s="77"/>
      <c r="HX56" s="77"/>
      <c r="HY56" s="77"/>
      <c r="HZ56" s="77"/>
      <c r="IA56" s="77"/>
      <c r="IB56" s="77"/>
      <c r="IC56" s="77"/>
      <c r="ID56" s="77"/>
      <c r="IE56" s="77"/>
      <c r="IF56" s="77"/>
      <c r="IG56" s="77"/>
      <c r="IH56" s="77"/>
      <c r="II56" s="77"/>
      <c r="IJ56" s="77"/>
      <c r="IK56" s="77"/>
      <c r="IL56" s="77"/>
      <c r="IM56" s="77"/>
      <c r="IN56" s="77"/>
      <c r="IO56" s="77"/>
      <c r="IP56" s="77"/>
      <c r="IQ56" s="77"/>
      <c r="IR56" s="77"/>
      <c r="IS56" s="77"/>
      <c r="IT56" s="77"/>
      <c r="IU56" s="77"/>
    </row>
    <row r="57" spans="1:255" s="78" customFormat="1" ht="12" customHeight="1" x14ac:dyDescent="0.25">
      <c r="A57" s="73"/>
      <c r="B57" s="112" t="s">
        <v>83</v>
      </c>
      <c r="C57" s="103"/>
      <c r="D57" s="103"/>
      <c r="E57" s="103"/>
      <c r="F57" s="104"/>
      <c r="G57" s="105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  <c r="FO57" s="77"/>
      <c r="FP57" s="77"/>
      <c r="FQ57" s="77"/>
      <c r="FR57" s="77"/>
      <c r="FS57" s="77"/>
      <c r="FT57" s="77"/>
      <c r="FU57" s="77"/>
      <c r="FV57" s="77"/>
      <c r="FW57" s="77"/>
      <c r="FX57" s="77"/>
      <c r="FY57" s="77"/>
      <c r="FZ57" s="77"/>
      <c r="GA57" s="77"/>
      <c r="GB57" s="77"/>
      <c r="GC57" s="77"/>
      <c r="GD57" s="77"/>
      <c r="GE57" s="77"/>
      <c r="GF57" s="77"/>
      <c r="GG57" s="77"/>
      <c r="GH57" s="77"/>
      <c r="GI57" s="77"/>
      <c r="GJ57" s="77"/>
      <c r="GK57" s="77"/>
      <c r="GL57" s="77"/>
      <c r="GM57" s="77"/>
      <c r="GN57" s="77"/>
      <c r="GO57" s="77"/>
      <c r="GP57" s="77"/>
      <c r="GQ57" s="77"/>
      <c r="GR57" s="77"/>
      <c r="GS57" s="77"/>
      <c r="GT57" s="77"/>
      <c r="GU57" s="77"/>
      <c r="GV57" s="77"/>
      <c r="GW57" s="77"/>
      <c r="GX57" s="77"/>
      <c r="GY57" s="77"/>
      <c r="GZ57" s="77"/>
      <c r="HA57" s="77"/>
      <c r="HB57" s="77"/>
      <c r="HC57" s="77"/>
      <c r="HD57" s="77"/>
      <c r="HE57" s="77"/>
      <c r="HF57" s="77"/>
      <c r="HG57" s="77"/>
      <c r="HH57" s="77"/>
      <c r="HI57" s="77"/>
      <c r="HJ57" s="77"/>
      <c r="HK57" s="77"/>
      <c r="HL57" s="77"/>
      <c r="HM57" s="77"/>
      <c r="HN57" s="77"/>
      <c r="HO57" s="77"/>
      <c r="HP57" s="77"/>
      <c r="HQ57" s="77"/>
      <c r="HR57" s="77"/>
      <c r="HS57" s="77"/>
      <c r="HT57" s="77"/>
      <c r="HU57" s="77"/>
      <c r="HV57" s="77"/>
      <c r="HW57" s="77"/>
      <c r="HX57" s="77"/>
      <c r="HY57" s="77"/>
      <c r="HZ57" s="77"/>
      <c r="IA57" s="77"/>
      <c r="IB57" s="77"/>
      <c r="IC57" s="77"/>
      <c r="ID57" s="77"/>
      <c r="IE57" s="77"/>
      <c r="IF57" s="77"/>
      <c r="IG57" s="77"/>
      <c r="IH57" s="77"/>
      <c r="II57" s="77"/>
      <c r="IJ57" s="77"/>
      <c r="IK57" s="77"/>
      <c r="IL57" s="77"/>
      <c r="IM57" s="77"/>
      <c r="IN57" s="77"/>
      <c r="IO57" s="77"/>
      <c r="IP57" s="77"/>
      <c r="IQ57" s="77"/>
      <c r="IR57" s="77"/>
      <c r="IS57" s="77"/>
      <c r="IT57" s="77"/>
      <c r="IU57" s="77"/>
    </row>
    <row r="58" spans="1:255" s="78" customFormat="1" ht="12" customHeight="1" x14ac:dyDescent="0.25">
      <c r="A58" s="73"/>
      <c r="B58" s="102" t="s">
        <v>60</v>
      </c>
      <c r="C58" s="103" t="s">
        <v>59</v>
      </c>
      <c r="D58" s="103">
        <v>300</v>
      </c>
      <c r="E58" s="103" t="s">
        <v>118</v>
      </c>
      <c r="F58" s="104">
        <v>2231</v>
      </c>
      <c r="G58" s="105">
        <f t="shared" ref="G58:G79" si="2">+D58*F58</f>
        <v>669300</v>
      </c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  <c r="FO58" s="77"/>
      <c r="FP58" s="77"/>
      <c r="FQ58" s="77"/>
      <c r="FR58" s="77"/>
      <c r="FS58" s="77"/>
      <c r="FT58" s="77"/>
      <c r="FU58" s="77"/>
      <c r="FV58" s="77"/>
      <c r="FW58" s="77"/>
      <c r="FX58" s="77"/>
      <c r="FY58" s="77"/>
      <c r="FZ58" s="77"/>
      <c r="GA58" s="77"/>
      <c r="GB58" s="77"/>
      <c r="GC58" s="77"/>
      <c r="GD58" s="77"/>
      <c r="GE58" s="77"/>
      <c r="GF58" s="77"/>
      <c r="GG58" s="77"/>
      <c r="GH58" s="77"/>
      <c r="GI58" s="77"/>
      <c r="GJ58" s="77"/>
      <c r="GK58" s="77"/>
      <c r="GL58" s="77"/>
      <c r="GM58" s="77"/>
      <c r="GN58" s="77"/>
      <c r="GO58" s="77"/>
      <c r="GP58" s="77"/>
      <c r="GQ58" s="77"/>
      <c r="GR58" s="77"/>
      <c r="GS58" s="77"/>
      <c r="GT58" s="77"/>
      <c r="GU58" s="77"/>
      <c r="GV58" s="77"/>
      <c r="GW58" s="77"/>
      <c r="GX58" s="77"/>
      <c r="GY58" s="77"/>
      <c r="GZ58" s="77"/>
      <c r="HA58" s="77"/>
      <c r="HB58" s="77"/>
      <c r="HC58" s="77"/>
      <c r="HD58" s="77"/>
      <c r="HE58" s="77"/>
      <c r="HF58" s="77"/>
      <c r="HG58" s="77"/>
      <c r="HH58" s="77"/>
      <c r="HI58" s="77"/>
      <c r="HJ58" s="77"/>
      <c r="HK58" s="77"/>
      <c r="HL58" s="77"/>
      <c r="HM58" s="77"/>
      <c r="HN58" s="77"/>
      <c r="HO58" s="77"/>
      <c r="HP58" s="77"/>
      <c r="HQ58" s="77"/>
      <c r="HR58" s="77"/>
      <c r="HS58" s="77"/>
      <c r="HT58" s="77"/>
      <c r="HU58" s="77"/>
      <c r="HV58" s="77"/>
      <c r="HW58" s="77"/>
      <c r="HX58" s="77"/>
      <c r="HY58" s="77"/>
      <c r="HZ58" s="77"/>
      <c r="IA58" s="77"/>
      <c r="IB58" s="77"/>
      <c r="IC58" s="77"/>
      <c r="ID58" s="77"/>
      <c r="IE58" s="77"/>
      <c r="IF58" s="77"/>
      <c r="IG58" s="77"/>
      <c r="IH58" s="77"/>
      <c r="II58" s="77"/>
      <c r="IJ58" s="77"/>
      <c r="IK58" s="77"/>
      <c r="IL58" s="77"/>
      <c r="IM58" s="77"/>
      <c r="IN58" s="77"/>
      <c r="IO58" s="77"/>
      <c r="IP58" s="77"/>
      <c r="IQ58" s="77"/>
      <c r="IR58" s="77"/>
      <c r="IS58" s="77"/>
      <c r="IT58" s="77"/>
      <c r="IU58" s="77"/>
    </row>
    <row r="59" spans="1:255" s="78" customFormat="1" ht="12" customHeight="1" x14ac:dyDescent="0.25">
      <c r="A59" s="73"/>
      <c r="B59" s="102" t="s">
        <v>119</v>
      </c>
      <c r="C59" s="103" t="s">
        <v>59</v>
      </c>
      <c r="D59" s="103">
        <v>500</v>
      </c>
      <c r="E59" s="103" t="s">
        <v>120</v>
      </c>
      <c r="F59" s="104">
        <v>1840</v>
      </c>
      <c r="G59" s="105">
        <f t="shared" si="2"/>
        <v>920000</v>
      </c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  <c r="FO59" s="77"/>
      <c r="FP59" s="77"/>
      <c r="FQ59" s="77"/>
      <c r="FR59" s="77"/>
      <c r="FS59" s="77"/>
      <c r="FT59" s="77"/>
      <c r="FU59" s="77"/>
      <c r="FV59" s="77"/>
      <c r="FW59" s="77"/>
      <c r="FX59" s="77"/>
      <c r="FY59" s="77"/>
      <c r="FZ59" s="77"/>
      <c r="GA59" s="77"/>
      <c r="GB59" s="77"/>
      <c r="GC59" s="77"/>
      <c r="GD59" s="77"/>
      <c r="GE59" s="77"/>
      <c r="GF59" s="77"/>
      <c r="GG59" s="77"/>
      <c r="GH59" s="77"/>
      <c r="GI59" s="77"/>
      <c r="GJ59" s="77"/>
      <c r="GK59" s="77"/>
      <c r="GL59" s="77"/>
      <c r="GM59" s="77"/>
      <c r="GN59" s="77"/>
      <c r="GO59" s="77"/>
      <c r="GP59" s="77"/>
      <c r="GQ59" s="77"/>
      <c r="GR59" s="77"/>
      <c r="GS59" s="77"/>
      <c r="GT59" s="77"/>
      <c r="GU59" s="77"/>
      <c r="GV59" s="77"/>
      <c r="GW59" s="77"/>
      <c r="GX59" s="77"/>
      <c r="GY59" s="77"/>
      <c r="GZ59" s="77"/>
      <c r="HA59" s="77"/>
      <c r="HB59" s="77"/>
      <c r="HC59" s="77"/>
      <c r="HD59" s="77"/>
      <c r="HE59" s="77"/>
      <c r="HF59" s="77"/>
      <c r="HG59" s="77"/>
      <c r="HH59" s="77"/>
      <c r="HI59" s="77"/>
      <c r="HJ59" s="77"/>
      <c r="HK59" s="77"/>
      <c r="HL59" s="77"/>
      <c r="HM59" s="77"/>
      <c r="HN59" s="77"/>
      <c r="HO59" s="77"/>
      <c r="HP59" s="77"/>
      <c r="HQ59" s="77"/>
      <c r="HR59" s="77"/>
      <c r="HS59" s="77"/>
      <c r="HT59" s="77"/>
      <c r="HU59" s="77"/>
      <c r="HV59" s="77"/>
      <c r="HW59" s="77"/>
      <c r="HX59" s="77"/>
      <c r="HY59" s="77"/>
      <c r="HZ59" s="77"/>
      <c r="IA59" s="77"/>
      <c r="IB59" s="77"/>
      <c r="IC59" s="77"/>
      <c r="ID59" s="77"/>
      <c r="IE59" s="77"/>
      <c r="IF59" s="77"/>
      <c r="IG59" s="77"/>
      <c r="IH59" s="77"/>
      <c r="II59" s="77"/>
      <c r="IJ59" s="77"/>
      <c r="IK59" s="77"/>
      <c r="IL59" s="77"/>
      <c r="IM59" s="77"/>
      <c r="IN59" s="77"/>
      <c r="IO59" s="77"/>
      <c r="IP59" s="77"/>
      <c r="IQ59" s="77"/>
      <c r="IR59" s="77"/>
      <c r="IS59" s="77"/>
      <c r="IT59" s="77"/>
      <c r="IU59" s="77"/>
    </row>
    <row r="60" spans="1:255" s="78" customFormat="1" ht="12" customHeight="1" x14ac:dyDescent="0.25">
      <c r="A60" s="73"/>
      <c r="B60" s="112" t="s">
        <v>75</v>
      </c>
      <c r="C60" s="103"/>
      <c r="D60" s="103"/>
      <c r="E60" s="103"/>
      <c r="F60" s="104"/>
      <c r="G60" s="105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  <c r="FO60" s="77"/>
      <c r="FP60" s="77"/>
      <c r="FQ60" s="77"/>
      <c r="FR60" s="77"/>
      <c r="FS60" s="77"/>
      <c r="FT60" s="77"/>
      <c r="FU60" s="77"/>
      <c r="FV60" s="77"/>
      <c r="FW60" s="77"/>
      <c r="FX60" s="77"/>
      <c r="FY60" s="77"/>
      <c r="FZ60" s="77"/>
      <c r="GA60" s="77"/>
      <c r="GB60" s="77"/>
      <c r="GC60" s="77"/>
      <c r="GD60" s="77"/>
      <c r="GE60" s="77"/>
      <c r="GF60" s="77"/>
      <c r="GG60" s="77"/>
      <c r="GH60" s="77"/>
      <c r="GI60" s="77"/>
      <c r="GJ60" s="77"/>
      <c r="GK60" s="77"/>
      <c r="GL60" s="77"/>
      <c r="GM60" s="77"/>
      <c r="GN60" s="77"/>
      <c r="GO60" s="77"/>
      <c r="GP60" s="77"/>
      <c r="GQ60" s="77"/>
      <c r="GR60" s="77"/>
      <c r="GS60" s="77"/>
      <c r="GT60" s="77"/>
      <c r="GU60" s="77"/>
      <c r="GV60" s="77"/>
      <c r="GW60" s="77"/>
      <c r="GX60" s="77"/>
      <c r="GY60" s="77"/>
      <c r="GZ60" s="77"/>
      <c r="HA60" s="77"/>
      <c r="HB60" s="77"/>
      <c r="HC60" s="77"/>
      <c r="HD60" s="77"/>
      <c r="HE60" s="77"/>
      <c r="HF60" s="77"/>
      <c r="HG60" s="77"/>
      <c r="HH60" s="77"/>
      <c r="HI60" s="77"/>
      <c r="HJ60" s="77"/>
      <c r="HK60" s="77"/>
      <c r="HL60" s="77"/>
      <c r="HM60" s="77"/>
      <c r="HN60" s="77"/>
      <c r="HO60" s="77"/>
      <c r="HP60" s="77"/>
      <c r="HQ60" s="77"/>
      <c r="HR60" s="77"/>
      <c r="HS60" s="77"/>
      <c r="HT60" s="77"/>
      <c r="HU60" s="77"/>
      <c r="HV60" s="77"/>
      <c r="HW60" s="77"/>
      <c r="HX60" s="77"/>
      <c r="HY60" s="77"/>
      <c r="HZ60" s="77"/>
      <c r="IA60" s="77"/>
      <c r="IB60" s="77"/>
      <c r="IC60" s="77"/>
      <c r="ID60" s="77"/>
      <c r="IE60" s="77"/>
      <c r="IF60" s="77"/>
      <c r="IG60" s="77"/>
      <c r="IH60" s="77"/>
      <c r="II60" s="77"/>
      <c r="IJ60" s="77"/>
      <c r="IK60" s="77"/>
      <c r="IL60" s="77"/>
      <c r="IM60" s="77"/>
      <c r="IN60" s="77"/>
      <c r="IO60" s="77"/>
      <c r="IP60" s="77"/>
      <c r="IQ60" s="77"/>
      <c r="IR60" s="77"/>
      <c r="IS60" s="77"/>
      <c r="IT60" s="77"/>
      <c r="IU60" s="77"/>
    </row>
    <row r="61" spans="1:255" s="78" customFormat="1" ht="12" customHeight="1" x14ac:dyDescent="0.25">
      <c r="A61" s="73"/>
      <c r="B61" s="102" t="s">
        <v>121</v>
      </c>
      <c r="C61" s="103" t="s">
        <v>68</v>
      </c>
      <c r="D61" s="103">
        <v>1</v>
      </c>
      <c r="E61" s="103" t="s">
        <v>66</v>
      </c>
      <c r="F61" s="104">
        <v>86250</v>
      </c>
      <c r="G61" s="105">
        <f t="shared" ref="G61:G67" si="3">+D61*F61</f>
        <v>86250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  <c r="FO61" s="77"/>
      <c r="FP61" s="77"/>
      <c r="FQ61" s="77"/>
      <c r="FR61" s="77"/>
      <c r="FS61" s="77"/>
      <c r="FT61" s="77"/>
      <c r="FU61" s="77"/>
      <c r="FV61" s="77"/>
      <c r="FW61" s="77"/>
      <c r="FX61" s="77"/>
      <c r="FY61" s="77"/>
      <c r="FZ61" s="77"/>
      <c r="GA61" s="77"/>
      <c r="GB61" s="77"/>
      <c r="GC61" s="77"/>
      <c r="GD61" s="77"/>
      <c r="GE61" s="77"/>
      <c r="GF61" s="77"/>
      <c r="GG61" s="77"/>
      <c r="GH61" s="77"/>
      <c r="GI61" s="77"/>
      <c r="GJ61" s="77"/>
      <c r="GK61" s="77"/>
      <c r="GL61" s="77"/>
      <c r="GM61" s="77"/>
      <c r="GN61" s="77"/>
      <c r="GO61" s="77"/>
      <c r="GP61" s="77"/>
      <c r="GQ61" s="77"/>
      <c r="GR61" s="77"/>
      <c r="GS61" s="77"/>
      <c r="GT61" s="77"/>
      <c r="GU61" s="77"/>
      <c r="GV61" s="77"/>
      <c r="GW61" s="77"/>
      <c r="GX61" s="77"/>
      <c r="GY61" s="77"/>
      <c r="GZ61" s="77"/>
      <c r="HA61" s="77"/>
      <c r="HB61" s="77"/>
      <c r="HC61" s="77"/>
      <c r="HD61" s="77"/>
      <c r="HE61" s="77"/>
      <c r="HF61" s="77"/>
      <c r="HG61" s="77"/>
      <c r="HH61" s="77"/>
      <c r="HI61" s="77"/>
      <c r="HJ61" s="77"/>
      <c r="HK61" s="77"/>
      <c r="HL61" s="77"/>
      <c r="HM61" s="77"/>
      <c r="HN61" s="77"/>
      <c r="HO61" s="77"/>
      <c r="HP61" s="77"/>
      <c r="HQ61" s="77"/>
      <c r="HR61" s="77"/>
      <c r="HS61" s="77"/>
      <c r="HT61" s="77"/>
      <c r="HU61" s="77"/>
      <c r="HV61" s="77"/>
      <c r="HW61" s="77"/>
      <c r="HX61" s="77"/>
      <c r="HY61" s="77"/>
      <c r="HZ61" s="77"/>
      <c r="IA61" s="77"/>
      <c r="IB61" s="77"/>
      <c r="IC61" s="77"/>
      <c r="ID61" s="77"/>
      <c r="IE61" s="77"/>
      <c r="IF61" s="77"/>
      <c r="IG61" s="77"/>
      <c r="IH61" s="77"/>
      <c r="II61" s="77"/>
      <c r="IJ61" s="77"/>
      <c r="IK61" s="77"/>
      <c r="IL61" s="77"/>
      <c r="IM61" s="77"/>
      <c r="IN61" s="77"/>
      <c r="IO61" s="77"/>
      <c r="IP61" s="77"/>
      <c r="IQ61" s="77"/>
      <c r="IR61" s="77"/>
      <c r="IS61" s="77"/>
      <c r="IT61" s="77"/>
      <c r="IU61" s="77"/>
    </row>
    <row r="62" spans="1:255" s="78" customFormat="1" ht="12" customHeight="1" x14ac:dyDescent="0.25">
      <c r="A62" s="73"/>
      <c r="B62" s="102" t="s">
        <v>122</v>
      </c>
      <c r="C62" s="103" t="s">
        <v>59</v>
      </c>
      <c r="D62" s="103">
        <v>1</v>
      </c>
      <c r="E62" s="103" t="s">
        <v>66</v>
      </c>
      <c r="F62" s="104">
        <v>48300</v>
      </c>
      <c r="G62" s="105">
        <f t="shared" si="3"/>
        <v>48300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  <c r="FO62" s="77"/>
      <c r="FP62" s="77"/>
      <c r="FQ62" s="77"/>
      <c r="FR62" s="77"/>
      <c r="FS62" s="77"/>
      <c r="FT62" s="77"/>
      <c r="FU62" s="77"/>
      <c r="FV62" s="77"/>
      <c r="FW62" s="77"/>
      <c r="FX62" s="77"/>
      <c r="FY62" s="77"/>
      <c r="FZ62" s="77"/>
      <c r="GA62" s="77"/>
      <c r="GB62" s="77"/>
      <c r="GC62" s="77"/>
      <c r="GD62" s="77"/>
      <c r="GE62" s="77"/>
      <c r="GF62" s="77"/>
      <c r="GG62" s="77"/>
      <c r="GH62" s="77"/>
      <c r="GI62" s="77"/>
      <c r="GJ62" s="77"/>
      <c r="GK62" s="77"/>
      <c r="GL62" s="77"/>
      <c r="GM62" s="77"/>
      <c r="GN62" s="77"/>
      <c r="GO62" s="77"/>
      <c r="GP62" s="77"/>
      <c r="GQ62" s="77"/>
      <c r="GR62" s="77"/>
      <c r="GS62" s="77"/>
      <c r="GT62" s="77"/>
      <c r="GU62" s="77"/>
      <c r="GV62" s="77"/>
      <c r="GW62" s="77"/>
      <c r="GX62" s="77"/>
      <c r="GY62" s="77"/>
      <c r="GZ62" s="77"/>
      <c r="HA62" s="77"/>
      <c r="HB62" s="77"/>
      <c r="HC62" s="77"/>
      <c r="HD62" s="77"/>
      <c r="HE62" s="77"/>
      <c r="HF62" s="77"/>
      <c r="HG62" s="77"/>
      <c r="HH62" s="77"/>
      <c r="HI62" s="77"/>
      <c r="HJ62" s="77"/>
      <c r="HK62" s="77"/>
      <c r="HL62" s="77"/>
      <c r="HM62" s="77"/>
      <c r="HN62" s="77"/>
      <c r="HO62" s="77"/>
      <c r="HP62" s="77"/>
      <c r="HQ62" s="77"/>
      <c r="HR62" s="77"/>
      <c r="HS62" s="77"/>
      <c r="HT62" s="77"/>
      <c r="HU62" s="77"/>
      <c r="HV62" s="77"/>
      <c r="HW62" s="77"/>
      <c r="HX62" s="77"/>
      <c r="HY62" s="77"/>
      <c r="HZ62" s="77"/>
      <c r="IA62" s="77"/>
      <c r="IB62" s="77"/>
      <c r="IC62" s="77"/>
      <c r="ID62" s="77"/>
      <c r="IE62" s="77"/>
      <c r="IF62" s="77"/>
      <c r="IG62" s="77"/>
      <c r="IH62" s="77"/>
      <c r="II62" s="77"/>
      <c r="IJ62" s="77"/>
      <c r="IK62" s="77"/>
      <c r="IL62" s="77"/>
      <c r="IM62" s="77"/>
      <c r="IN62" s="77"/>
      <c r="IO62" s="77"/>
      <c r="IP62" s="77"/>
      <c r="IQ62" s="77"/>
      <c r="IR62" s="77"/>
      <c r="IS62" s="77"/>
      <c r="IT62" s="77"/>
      <c r="IU62" s="77"/>
    </row>
    <row r="63" spans="1:255" s="78" customFormat="1" ht="12" customHeight="1" x14ac:dyDescent="0.25">
      <c r="A63" s="73"/>
      <c r="B63" s="102" t="s">
        <v>123</v>
      </c>
      <c r="C63" s="103" t="s">
        <v>59</v>
      </c>
      <c r="D63" s="103">
        <v>1</v>
      </c>
      <c r="E63" s="103" t="s">
        <v>74</v>
      </c>
      <c r="F63" s="104">
        <v>21390</v>
      </c>
      <c r="G63" s="105">
        <f t="shared" si="3"/>
        <v>21390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  <c r="FO63" s="77"/>
      <c r="FP63" s="77"/>
      <c r="FQ63" s="77"/>
      <c r="FR63" s="77"/>
      <c r="FS63" s="77"/>
      <c r="FT63" s="77"/>
      <c r="FU63" s="77"/>
      <c r="FV63" s="77"/>
      <c r="FW63" s="77"/>
      <c r="FX63" s="77"/>
      <c r="FY63" s="77"/>
      <c r="FZ63" s="77"/>
      <c r="GA63" s="77"/>
      <c r="GB63" s="77"/>
      <c r="GC63" s="77"/>
      <c r="GD63" s="77"/>
      <c r="GE63" s="77"/>
      <c r="GF63" s="77"/>
      <c r="GG63" s="77"/>
      <c r="GH63" s="77"/>
      <c r="GI63" s="77"/>
      <c r="GJ63" s="77"/>
      <c r="GK63" s="77"/>
      <c r="GL63" s="77"/>
      <c r="GM63" s="77"/>
      <c r="GN63" s="77"/>
      <c r="GO63" s="77"/>
      <c r="GP63" s="77"/>
      <c r="GQ63" s="77"/>
      <c r="GR63" s="77"/>
      <c r="GS63" s="77"/>
      <c r="GT63" s="77"/>
      <c r="GU63" s="77"/>
      <c r="GV63" s="77"/>
      <c r="GW63" s="77"/>
      <c r="GX63" s="77"/>
      <c r="GY63" s="77"/>
      <c r="GZ63" s="77"/>
      <c r="HA63" s="77"/>
      <c r="HB63" s="77"/>
      <c r="HC63" s="77"/>
      <c r="HD63" s="77"/>
      <c r="HE63" s="77"/>
      <c r="HF63" s="77"/>
      <c r="HG63" s="77"/>
      <c r="HH63" s="77"/>
      <c r="HI63" s="77"/>
      <c r="HJ63" s="77"/>
      <c r="HK63" s="77"/>
      <c r="HL63" s="77"/>
      <c r="HM63" s="77"/>
      <c r="HN63" s="77"/>
      <c r="HO63" s="77"/>
      <c r="HP63" s="77"/>
      <c r="HQ63" s="77"/>
      <c r="HR63" s="77"/>
      <c r="HS63" s="77"/>
      <c r="HT63" s="77"/>
      <c r="HU63" s="77"/>
      <c r="HV63" s="77"/>
      <c r="HW63" s="77"/>
      <c r="HX63" s="77"/>
      <c r="HY63" s="77"/>
      <c r="HZ63" s="77"/>
      <c r="IA63" s="77"/>
      <c r="IB63" s="77"/>
      <c r="IC63" s="77"/>
      <c r="ID63" s="77"/>
      <c r="IE63" s="77"/>
      <c r="IF63" s="77"/>
      <c r="IG63" s="77"/>
      <c r="IH63" s="77"/>
      <c r="II63" s="77"/>
      <c r="IJ63" s="77"/>
      <c r="IK63" s="77"/>
      <c r="IL63" s="77"/>
      <c r="IM63" s="77"/>
      <c r="IN63" s="77"/>
      <c r="IO63" s="77"/>
      <c r="IP63" s="77"/>
      <c r="IQ63" s="77"/>
      <c r="IR63" s="77"/>
      <c r="IS63" s="77"/>
      <c r="IT63" s="77"/>
      <c r="IU63" s="77"/>
    </row>
    <row r="64" spans="1:255" s="78" customFormat="1" ht="12" customHeight="1" x14ac:dyDescent="0.25">
      <c r="A64" s="73"/>
      <c r="B64" s="102" t="s">
        <v>124</v>
      </c>
      <c r="C64" s="103" t="s">
        <v>59</v>
      </c>
      <c r="D64" s="103">
        <v>2</v>
      </c>
      <c r="E64" s="103" t="s">
        <v>74</v>
      </c>
      <c r="F64" s="104">
        <v>12995</v>
      </c>
      <c r="G64" s="105">
        <f t="shared" si="3"/>
        <v>25990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  <c r="FO64" s="77"/>
      <c r="FP64" s="77"/>
      <c r="FQ64" s="77"/>
      <c r="FR64" s="77"/>
      <c r="FS64" s="77"/>
      <c r="FT64" s="77"/>
      <c r="FU64" s="77"/>
      <c r="FV64" s="77"/>
      <c r="FW64" s="77"/>
      <c r="FX64" s="77"/>
      <c r="FY64" s="77"/>
      <c r="FZ64" s="77"/>
      <c r="GA64" s="77"/>
      <c r="GB64" s="77"/>
      <c r="GC64" s="77"/>
      <c r="GD64" s="77"/>
      <c r="GE64" s="77"/>
      <c r="GF64" s="77"/>
      <c r="GG64" s="77"/>
      <c r="GH64" s="77"/>
      <c r="GI64" s="77"/>
      <c r="GJ64" s="77"/>
      <c r="GK64" s="77"/>
      <c r="GL64" s="77"/>
      <c r="GM64" s="77"/>
      <c r="GN64" s="77"/>
      <c r="GO64" s="77"/>
      <c r="GP64" s="77"/>
      <c r="GQ64" s="77"/>
      <c r="GR64" s="77"/>
      <c r="GS64" s="77"/>
      <c r="GT64" s="77"/>
      <c r="GU64" s="77"/>
      <c r="GV64" s="77"/>
      <c r="GW64" s="77"/>
      <c r="GX64" s="77"/>
      <c r="GY64" s="77"/>
      <c r="GZ64" s="77"/>
      <c r="HA64" s="77"/>
      <c r="HB64" s="77"/>
      <c r="HC64" s="77"/>
      <c r="HD64" s="77"/>
      <c r="HE64" s="77"/>
      <c r="HF64" s="77"/>
      <c r="HG64" s="77"/>
      <c r="HH64" s="77"/>
      <c r="HI64" s="77"/>
      <c r="HJ64" s="77"/>
      <c r="HK64" s="77"/>
      <c r="HL64" s="77"/>
      <c r="HM64" s="77"/>
      <c r="HN64" s="77"/>
      <c r="HO64" s="77"/>
      <c r="HP64" s="77"/>
      <c r="HQ64" s="77"/>
      <c r="HR64" s="77"/>
      <c r="HS64" s="77"/>
      <c r="HT64" s="77"/>
      <c r="HU64" s="77"/>
      <c r="HV64" s="77"/>
      <c r="HW64" s="77"/>
      <c r="HX64" s="77"/>
      <c r="HY64" s="77"/>
      <c r="HZ64" s="77"/>
      <c r="IA64" s="77"/>
      <c r="IB64" s="77"/>
      <c r="IC64" s="77"/>
      <c r="ID64" s="77"/>
      <c r="IE64" s="77"/>
      <c r="IF64" s="77"/>
      <c r="IG64" s="77"/>
      <c r="IH64" s="77"/>
      <c r="II64" s="77"/>
      <c r="IJ64" s="77"/>
      <c r="IK64" s="77"/>
      <c r="IL64" s="77"/>
      <c r="IM64" s="77"/>
      <c r="IN64" s="77"/>
      <c r="IO64" s="77"/>
      <c r="IP64" s="77"/>
      <c r="IQ64" s="77"/>
      <c r="IR64" s="77"/>
      <c r="IS64" s="77"/>
      <c r="IT64" s="77"/>
      <c r="IU64" s="77"/>
    </row>
    <row r="65" spans="1:255" s="78" customFormat="1" ht="12" customHeight="1" x14ac:dyDescent="0.25">
      <c r="A65" s="73"/>
      <c r="B65" s="102" t="s">
        <v>84</v>
      </c>
      <c r="C65" s="103" t="s">
        <v>68</v>
      </c>
      <c r="D65" s="103">
        <v>1</v>
      </c>
      <c r="E65" s="103" t="s">
        <v>64</v>
      </c>
      <c r="F65" s="104">
        <v>103097.5</v>
      </c>
      <c r="G65" s="105">
        <f t="shared" si="3"/>
        <v>103097.5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7"/>
      <c r="GJ65" s="77"/>
      <c r="GK65" s="77"/>
      <c r="GL65" s="77"/>
      <c r="GM65" s="77"/>
      <c r="GN65" s="77"/>
      <c r="GO65" s="77"/>
      <c r="GP65" s="77"/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  <c r="HE65" s="77"/>
      <c r="HF65" s="77"/>
      <c r="HG65" s="77"/>
      <c r="HH65" s="77"/>
      <c r="HI65" s="77"/>
      <c r="HJ65" s="77"/>
      <c r="HK65" s="77"/>
      <c r="HL65" s="77"/>
      <c r="HM65" s="77"/>
      <c r="HN65" s="77"/>
      <c r="HO65" s="77"/>
      <c r="HP65" s="77"/>
      <c r="HQ65" s="77"/>
      <c r="HR65" s="77"/>
      <c r="HS65" s="77"/>
      <c r="HT65" s="77"/>
      <c r="HU65" s="77"/>
      <c r="HV65" s="77"/>
      <c r="HW65" s="77"/>
      <c r="HX65" s="77"/>
      <c r="HY65" s="77"/>
      <c r="HZ65" s="77"/>
      <c r="IA65" s="77"/>
      <c r="IB65" s="77"/>
      <c r="IC65" s="77"/>
      <c r="ID65" s="77"/>
      <c r="IE65" s="77"/>
      <c r="IF65" s="77"/>
      <c r="IG65" s="77"/>
      <c r="IH65" s="77"/>
      <c r="II65" s="77"/>
      <c r="IJ65" s="77"/>
      <c r="IK65" s="77"/>
      <c r="IL65" s="77"/>
      <c r="IM65" s="77"/>
      <c r="IN65" s="77"/>
      <c r="IO65" s="77"/>
      <c r="IP65" s="77"/>
      <c r="IQ65" s="77"/>
      <c r="IR65" s="77"/>
      <c r="IS65" s="77"/>
      <c r="IT65" s="77"/>
      <c r="IU65" s="77"/>
    </row>
    <row r="66" spans="1:255" s="78" customFormat="1" ht="12" customHeight="1" x14ac:dyDescent="0.25">
      <c r="A66" s="73"/>
      <c r="B66" s="102" t="s">
        <v>125</v>
      </c>
      <c r="C66" s="103" t="s">
        <v>68</v>
      </c>
      <c r="D66" s="103">
        <v>1</v>
      </c>
      <c r="E66" s="103" t="s">
        <v>126</v>
      </c>
      <c r="F66" s="104">
        <v>129467</v>
      </c>
      <c r="G66" s="105">
        <f t="shared" si="3"/>
        <v>129467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  <c r="FO66" s="77"/>
      <c r="FP66" s="77"/>
      <c r="FQ66" s="77"/>
      <c r="FR66" s="77"/>
      <c r="FS66" s="77"/>
      <c r="FT66" s="77"/>
      <c r="FU66" s="77"/>
      <c r="FV66" s="77"/>
      <c r="FW66" s="77"/>
      <c r="FX66" s="77"/>
      <c r="FY66" s="77"/>
      <c r="FZ66" s="77"/>
      <c r="GA66" s="77"/>
      <c r="GB66" s="77"/>
      <c r="GC66" s="77"/>
      <c r="GD66" s="77"/>
      <c r="GE66" s="77"/>
      <c r="GF66" s="77"/>
      <c r="GG66" s="77"/>
      <c r="GH66" s="77"/>
      <c r="GI66" s="77"/>
      <c r="GJ66" s="77"/>
      <c r="GK66" s="77"/>
      <c r="GL66" s="77"/>
      <c r="GM66" s="77"/>
      <c r="GN66" s="77"/>
      <c r="GO66" s="77"/>
      <c r="GP66" s="77"/>
      <c r="GQ66" s="77"/>
      <c r="GR66" s="77"/>
      <c r="GS66" s="77"/>
      <c r="GT66" s="77"/>
      <c r="GU66" s="77"/>
      <c r="GV66" s="77"/>
      <c r="GW66" s="77"/>
      <c r="GX66" s="77"/>
      <c r="GY66" s="77"/>
      <c r="GZ66" s="77"/>
      <c r="HA66" s="77"/>
      <c r="HB66" s="77"/>
      <c r="HC66" s="77"/>
      <c r="HD66" s="77"/>
      <c r="HE66" s="77"/>
      <c r="HF66" s="77"/>
      <c r="HG66" s="77"/>
      <c r="HH66" s="77"/>
      <c r="HI66" s="77"/>
      <c r="HJ66" s="77"/>
      <c r="HK66" s="77"/>
      <c r="HL66" s="77"/>
      <c r="HM66" s="77"/>
      <c r="HN66" s="77"/>
      <c r="HO66" s="77"/>
      <c r="HP66" s="77"/>
      <c r="HQ66" s="77"/>
      <c r="HR66" s="77"/>
      <c r="HS66" s="77"/>
      <c r="HT66" s="77"/>
      <c r="HU66" s="77"/>
      <c r="HV66" s="77"/>
      <c r="HW66" s="77"/>
      <c r="HX66" s="77"/>
      <c r="HY66" s="77"/>
      <c r="HZ66" s="77"/>
      <c r="IA66" s="77"/>
      <c r="IB66" s="77"/>
      <c r="IC66" s="77"/>
      <c r="ID66" s="77"/>
      <c r="IE66" s="77"/>
      <c r="IF66" s="77"/>
      <c r="IG66" s="77"/>
      <c r="IH66" s="77"/>
      <c r="II66" s="77"/>
      <c r="IJ66" s="77"/>
      <c r="IK66" s="77"/>
      <c r="IL66" s="77"/>
      <c r="IM66" s="77"/>
      <c r="IN66" s="77"/>
      <c r="IO66" s="77"/>
      <c r="IP66" s="77"/>
      <c r="IQ66" s="77"/>
      <c r="IR66" s="77"/>
      <c r="IS66" s="77"/>
      <c r="IT66" s="77"/>
      <c r="IU66" s="77"/>
    </row>
    <row r="67" spans="1:255" s="78" customFormat="1" ht="12" customHeight="1" x14ac:dyDescent="0.25">
      <c r="A67" s="73"/>
      <c r="B67" s="102" t="s">
        <v>127</v>
      </c>
      <c r="C67" s="103" t="s">
        <v>68</v>
      </c>
      <c r="D67" s="103">
        <v>2</v>
      </c>
      <c r="E67" s="103" t="s">
        <v>102</v>
      </c>
      <c r="F67" s="104">
        <v>52555</v>
      </c>
      <c r="G67" s="105">
        <f t="shared" si="3"/>
        <v>105110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  <c r="FO67" s="77"/>
      <c r="FP67" s="77"/>
      <c r="FQ67" s="77"/>
      <c r="FR67" s="77"/>
      <c r="FS67" s="77"/>
      <c r="FT67" s="77"/>
      <c r="FU67" s="77"/>
      <c r="FV67" s="77"/>
      <c r="FW67" s="77"/>
      <c r="FX67" s="77"/>
      <c r="FY67" s="77"/>
      <c r="FZ67" s="77"/>
      <c r="GA67" s="77"/>
      <c r="GB67" s="77"/>
      <c r="GC67" s="77"/>
      <c r="GD67" s="77"/>
      <c r="GE67" s="77"/>
      <c r="GF67" s="77"/>
      <c r="GG67" s="77"/>
      <c r="GH67" s="77"/>
      <c r="GI67" s="77"/>
      <c r="GJ67" s="77"/>
      <c r="GK67" s="77"/>
      <c r="GL67" s="77"/>
      <c r="GM67" s="77"/>
      <c r="GN67" s="77"/>
      <c r="GO67" s="77"/>
      <c r="GP67" s="77"/>
      <c r="GQ67" s="77"/>
      <c r="GR67" s="77"/>
      <c r="GS67" s="77"/>
      <c r="GT67" s="77"/>
      <c r="GU67" s="77"/>
      <c r="GV67" s="77"/>
      <c r="GW67" s="77"/>
      <c r="GX67" s="77"/>
      <c r="GY67" s="77"/>
      <c r="GZ67" s="77"/>
      <c r="HA67" s="77"/>
      <c r="HB67" s="77"/>
      <c r="HC67" s="77"/>
      <c r="HD67" s="77"/>
      <c r="HE67" s="77"/>
      <c r="HF67" s="77"/>
      <c r="HG67" s="77"/>
      <c r="HH67" s="77"/>
      <c r="HI67" s="77"/>
      <c r="HJ67" s="77"/>
      <c r="HK67" s="77"/>
      <c r="HL67" s="77"/>
      <c r="HM67" s="77"/>
      <c r="HN67" s="77"/>
      <c r="HO67" s="77"/>
      <c r="HP67" s="77"/>
      <c r="HQ67" s="77"/>
      <c r="HR67" s="77"/>
      <c r="HS67" s="77"/>
      <c r="HT67" s="77"/>
      <c r="HU67" s="77"/>
      <c r="HV67" s="77"/>
      <c r="HW67" s="77"/>
      <c r="HX67" s="77"/>
      <c r="HY67" s="77"/>
      <c r="HZ67" s="77"/>
      <c r="IA67" s="77"/>
      <c r="IB67" s="77"/>
      <c r="IC67" s="77"/>
      <c r="ID67" s="77"/>
      <c r="IE67" s="77"/>
      <c r="IF67" s="77"/>
      <c r="IG67" s="77"/>
      <c r="IH67" s="77"/>
      <c r="II67" s="77"/>
      <c r="IJ67" s="77"/>
      <c r="IK67" s="77"/>
      <c r="IL67" s="77"/>
      <c r="IM67" s="77"/>
      <c r="IN67" s="77"/>
      <c r="IO67" s="77"/>
      <c r="IP67" s="77"/>
      <c r="IQ67" s="77"/>
      <c r="IR67" s="77"/>
      <c r="IS67" s="77"/>
      <c r="IT67" s="77"/>
      <c r="IU67" s="77"/>
    </row>
    <row r="68" spans="1:255" s="78" customFormat="1" ht="12" customHeight="1" x14ac:dyDescent="0.25">
      <c r="A68" s="73"/>
      <c r="B68" s="112" t="s">
        <v>76</v>
      </c>
      <c r="C68" s="103"/>
      <c r="D68" s="103"/>
      <c r="E68" s="103"/>
      <c r="F68" s="104"/>
      <c r="G68" s="105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77"/>
      <c r="FW68" s="77"/>
      <c r="FX68" s="77"/>
      <c r="FY68" s="77"/>
      <c r="FZ68" s="77"/>
      <c r="GA68" s="77"/>
      <c r="GB68" s="77"/>
      <c r="GC68" s="77"/>
      <c r="GD68" s="77"/>
      <c r="GE68" s="77"/>
      <c r="GF68" s="77"/>
      <c r="GG68" s="77"/>
      <c r="GH68" s="77"/>
      <c r="GI68" s="77"/>
      <c r="GJ68" s="77"/>
      <c r="GK68" s="77"/>
      <c r="GL68" s="77"/>
      <c r="GM68" s="77"/>
      <c r="GN68" s="77"/>
      <c r="GO68" s="77"/>
      <c r="GP68" s="77"/>
      <c r="GQ68" s="77"/>
      <c r="GR68" s="77"/>
      <c r="GS68" s="77"/>
      <c r="GT68" s="77"/>
      <c r="GU68" s="77"/>
      <c r="GV68" s="77"/>
      <c r="GW68" s="77"/>
      <c r="GX68" s="77"/>
      <c r="GY68" s="77"/>
      <c r="GZ68" s="77"/>
      <c r="HA68" s="77"/>
      <c r="HB68" s="77"/>
      <c r="HC68" s="77"/>
      <c r="HD68" s="77"/>
      <c r="HE68" s="77"/>
      <c r="HF68" s="77"/>
      <c r="HG68" s="77"/>
      <c r="HH68" s="77"/>
      <c r="HI68" s="77"/>
      <c r="HJ68" s="77"/>
      <c r="HK68" s="77"/>
      <c r="HL68" s="77"/>
      <c r="HM68" s="77"/>
      <c r="HN68" s="77"/>
      <c r="HO68" s="77"/>
      <c r="HP68" s="77"/>
      <c r="HQ68" s="77"/>
      <c r="HR68" s="77"/>
      <c r="HS68" s="77"/>
      <c r="HT68" s="77"/>
      <c r="HU68" s="77"/>
      <c r="HV68" s="77"/>
      <c r="HW68" s="77"/>
      <c r="HX68" s="77"/>
      <c r="HY68" s="77"/>
      <c r="HZ68" s="77"/>
      <c r="IA68" s="77"/>
      <c r="IB68" s="77"/>
      <c r="IC68" s="77"/>
      <c r="ID68" s="77"/>
      <c r="IE68" s="77"/>
      <c r="IF68" s="77"/>
      <c r="IG68" s="77"/>
      <c r="IH68" s="77"/>
      <c r="II68" s="77"/>
      <c r="IJ68" s="77"/>
      <c r="IK68" s="77"/>
      <c r="IL68" s="77"/>
      <c r="IM68" s="77"/>
      <c r="IN68" s="77"/>
      <c r="IO68" s="77"/>
      <c r="IP68" s="77"/>
      <c r="IQ68" s="77"/>
      <c r="IR68" s="77"/>
      <c r="IS68" s="77"/>
      <c r="IT68" s="77"/>
      <c r="IU68" s="77"/>
    </row>
    <row r="69" spans="1:255" s="78" customFormat="1" ht="12" customHeight="1" x14ac:dyDescent="0.25">
      <c r="A69" s="73"/>
      <c r="B69" s="102" t="s">
        <v>128</v>
      </c>
      <c r="C69" s="103" t="s">
        <v>68</v>
      </c>
      <c r="D69" s="103">
        <v>1</v>
      </c>
      <c r="E69" s="103" t="s">
        <v>129</v>
      </c>
      <c r="F69" s="104">
        <v>50485</v>
      </c>
      <c r="G69" s="105">
        <f t="shared" si="2"/>
        <v>50485</v>
      </c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  <c r="FO69" s="77"/>
      <c r="FP69" s="77"/>
      <c r="FQ69" s="77"/>
      <c r="FR69" s="77"/>
      <c r="FS69" s="77"/>
      <c r="FT69" s="77"/>
      <c r="FU69" s="77"/>
      <c r="FV69" s="77"/>
      <c r="FW69" s="77"/>
      <c r="FX69" s="77"/>
      <c r="FY69" s="77"/>
      <c r="FZ69" s="77"/>
      <c r="GA69" s="77"/>
      <c r="GB69" s="77"/>
      <c r="GC69" s="77"/>
      <c r="GD69" s="77"/>
      <c r="GE69" s="77"/>
      <c r="GF69" s="77"/>
      <c r="GG69" s="77"/>
      <c r="GH69" s="77"/>
      <c r="GI69" s="77"/>
      <c r="GJ69" s="77"/>
      <c r="GK69" s="77"/>
      <c r="GL69" s="77"/>
      <c r="GM69" s="77"/>
      <c r="GN69" s="77"/>
      <c r="GO69" s="77"/>
      <c r="GP69" s="77"/>
      <c r="GQ69" s="77"/>
      <c r="GR69" s="77"/>
      <c r="GS69" s="77"/>
      <c r="GT69" s="77"/>
      <c r="GU69" s="77"/>
      <c r="GV69" s="77"/>
      <c r="GW69" s="77"/>
      <c r="GX69" s="77"/>
      <c r="GY69" s="77"/>
      <c r="GZ69" s="77"/>
      <c r="HA69" s="77"/>
      <c r="HB69" s="77"/>
      <c r="HC69" s="77"/>
      <c r="HD69" s="77"/>
      <c r="HE69" s="77"/>
      <c r="HF69" s="77"/>
      <c r="HG69" s="77"/>
      <c r="HH69" s="77"/>
      <c r="HI69" s="77"/>
      <c r="HJ69" s="77"/>
      <c r="HK69" s="77"/>
      <c r="HL69" s="77"/>
      <c r="HM69" s="77"/>
      <c r="HN69" s="77"/>
      <c r="HO69" s="77"/>
      <c r="HP69" s="77"/>
      <c r="HQ69" s="77"/>
      <c r="HR69" s="77"/>
      <c r="HS69" s="77"/>
      <c r="HT69" s="77"/>
      <c r="HU69" s="77"/>
      <c r="HV69" s="77"/>
      <c r="HW69" s="77"/>
      <c r="HX69" s="77"/>
      <c r="HY69" s="77"/>
      <c r="HZ69" s="77"/>
      <c r="IA69" s="77"/>
      <c r="IB69" s="77"/>
      <c r="IC69" s="77"/>
      <c r="ID69" s="77"/>
      <c r="IE69" s="77"/>
      <c r="IF69" s="77"/>
      <c r="IG69" s="77"/>
      <c r="IH69" s="77"/>
      <c r="II69" s="77"/>
      <c r="IJ69" s="77"/>
      <c r="IK69" s="77"/>
      <c r="IL69" s="77"/>
      <c r="IM69" s="77"/>
      <c r="IN69" s="77"/>
      <c r="IO69" s="77"/>
      <c r="IP69" s="77"/>
      <c r="IQ69" s="77"/>
      <c r="IR69" s="77"/>
      <c r="IS69" s="77"/>
      <c r="IT69" s="77"/>
      <c r="IU69" s="77"/>
    </row>
    <row r="70" spans="1:255" s="78" customFormat="1" ht="12" customHeight="1" x14ac:dyDescent="0.25">
      <c r="A70" s="73"/>
      <c r="B70" s="102" t="s">
        <v>130</v>
      </c>
      <c r="C70" s="103" t="s">
        <v>68</v>
      </c>
      <c r="D70" s="103">
        <v>1</v>
      </c>
      <c r="E70" s="103" t="s">
        <v>131</v>
      </c>
      <c r="F70" s="104">
        <v>11040</v>
      </c>
      <c r="G70" s="105">
        <f t="shared" si="2"/>
        <v>11040</v>
      </c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  <c r="FO70" s="77"/>
      <c r="FP70" s="77"/>
      <c r="FQ70" s="77"/>
      <c r="FR70" s="77"/>
      <c r="FS70" s="77"/>
      <c r="FT70" s="77"/>
      <c r="FU70" s="77"/>
      <c r="FV70" s="77"/>
      <c r="FW70" s="77"/>
      <c r="FX70" s="77"/>
      <c r="FY70" s="77"/>
      <c r="FZ70" s="77"/>
      <c r="GA70" s="77"/>
      <c r="GB70" s="77"/>
      <c r="GC70" s="77"/>
      <c r="GD70" s="77"/>
      <c r="GE70" s="77"/>
      <c r="GF70" s="77"/>
      <c r="GG70" s="77"/>
      <c r="GH70" s="77"/>
      <c r="GI70" s="77"/>
      <c r="GJ70" s="77"/>
      <c r="GK70" s="77"/>
      <c r="GL70" s="77"/>
      <c r="GM70" s="77"/>
      <c r="GN70" s="77"/>
      <c r="GO70" s="77"/>
      <c r="GP70" s="77"/>
      <c r="GQ70" s="77"/>
      <c r="GR70" s="77"/>
      <c r="GS70" s="77"/>
      <c r="GT70" s="77"/>
      <c r="GU70" s="77"/>
      <c r="GV70" s="77"/>
      <c r="GW70" s="77"/>
      <c r="GX70" s="77"/>
      <c r="GY70" s="77"/>
      <c r="GZ70" s="77"/>
      <c r="HA70" s="77"/>
      <c r="HB70" s="77"/>
      <c r="HC70" s="77"/>
      <c r="HD70" s="77"/>
      <c r="HE70" s="77"/>
      <c r="HF70" s="77"/>
      <c r="HG70" s="77"/>
      <c r="HH70" s="77"/>
      <c r="HI70" s="77"/>
      <c r="HJ70" s="77"/>
      <c r="HK70" s="77"/>
      <c r="HL70" s="77"/>
      <c r="HM70" s="77"/>
      <c r="HN70" s="77"/>
      <c r="HO70" s="77"/>
      <c r="HP70" s="77"/>
      <c r="HQ70" s="77"/>
      <c r="HR70" s="77"/>
      <c r="HS70" s="77"/>
      <c r="HT70" s="77"/>
      <c r="HU70" s="77"/>
      <c r="HV70" s="77"/>
      <c r="HW70" s="77"/>
      <c r="HX70" s="77"/>
      <c r="HY70" s="77"/>
      <c r="HZ70" s="77"/>
      <c r="IA70" s="77"/>
      <c r="IB70" s="77"/>
      <c r="IC70" s="77"/>
      <c r="ID70" s="77"/>
      <c r="IE70" s="77"/>
      <c r="IF70" s="77"/>
      <c r="IG70" s="77"/>
      <c r="IH70" s="77"/>
      <c r="II70" s="77"/>
      <c r="IJ70" s="77"/>
      <c r="IK70" s="77"/>
      <c r="IL70" s="77"/>
      <c r="IM70" s="77"/>
      <c r="IN70" s="77"/>
      <c r="IO70" s="77"/>
      <c r="IP70" s="77"/>
      <c r="IQ70" s="77"/>
      <c r="IR70" s="77"/>
      <c r="IS70" s="77"/>
      <c r="IT70" s="77"/>
      <c r="IU70" s="77"/>
    </row>
    <row r="71" spans="1:255" s="78" customFormat="1" ht="12" customHeight="1" x14ac:dyDescent="0.25">
      <c r="A71" s="73"/>
      <c r="B71" s="102" t="s">
        <v>132</v>
      </c>
      <c r="C71" s="103" t="s">
        <v>68</v>
      </c>
      <c r="D71" s="103">
        <v>1</v>
      </c>
      <c r="E71" s="103" t="s">
        <v>66</v>
      </c>
      <c r="F71" s="104">
        <v>83835</v>
      </c>
      <c r="G71" s="105">
        <f t="shared" si="2"/>
        <v>83835</v>
      </c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  <c r="FO71" s="77"/>
      <c r="FP71" s="77"/>
      <c r="FQ71" s="77"/>
      <c r="FR71" s="77"/>
      <c r="FS71" s="77"/>
      <c r="FT71" s="77"/>
      <c r="FU71" s="77"/>
      <c r="FV71" s="77"/>
      <c r="FW71" s="77"/>
      <c r="FX71" s="77"/>
      <c r="FY71" s="77"/>
      <c r="FZ71" s="77"/>
      <c r="GA71" s="77"/>
      <c r="GB71" s="77"/>
      <c r="GC71" s="77"/>
      <c r="GD71" s="77"/>
      <c r="GE71" s="77"/>
      <c r="GF71" s="77"/>
      <c r="GG71" s="77"/>
      <c r="GH71" s="77"/>
      <c r="GI71" s="77"/>
      <c r="GJ71" s="77"/>
      <c r="GK71" s="77"/>
      <c r="GL71" s="77"/>
      <c r="GM71" s="77"/>
      <c r="GN71" s="77"/>
      <c r="GO71" s="77"/>
      <c r="GP71" s="77"/>
      <c r="GQ71" s="77"/>
      <c r="GR71" s="77"/>
      <c r="GS71" s="77"/>
      <c r="GT71" s="77"/>
      <c r="GU71" s="77"/>
      <c r="GV71" s="77"/>
      <c r="GW71" s="77"/>
      <c r="GX71" s="77"/>
      <c r="GY71" s="77"/>
      <c r="GZ71" s="77"/>
      <c r="HA71" s="77"/>
      <c r="HB71" s="77"/>
      <c r="HC71" s="77"/>
      <c r="HD71" s="77"/>
      <c r="HE71" s="77"/>
      <c r="HF71" s="77"/>
      <c r="HG71" s="77"/>
      <c r="HH71" s="77"/>
      <c r="HI71" s="77"/>
      <c r="HJ71" s="77"/>
      <c r="HK71" s="77"/>
      <c r="HL71" s="77"/>
      <c r="HM71" s="77"/>
      <c r="HN71" s="77"/>
      <c r="HO71" s="77"/>
      <c r="HP71" s="77"/>
      <c r="HQ71" s="77"/>
      <c r="HR71" s="77"/>
      <c r="HS71" s="77"/>
      <c r="HT71" s="77"/>
      <c r="HU71" s="77"/>
      <c r="HV71" s="77"/>
      <c r="HW71" s="77"/>
      <c r="HX71" s="77"/>
      <c r="HY71" s="77"/>
      <c r="HZ71" s="77"/>
      <c r="IA71" s="77"/>
      <c r="IB71" s="77"/>
      <c r="IC71" s="77"/>
      <c r="ID71" s="77"/>
      <c r="IE71" s="77"/>
      <c r="IF71" s="77"/>
      <c r="IG71" s="77"/>
      <c r="IH71" s="77"/>
      <c r="II71" s="77"/>
      <c r="IJ71" s="77"/>
      <c r="IK71" s="77"/>
      <c r="IL71" s="77"/>
      <c r="IM71" s="77"/>
      <c r="IN71" s="77"/>
      <c r="IO71" s="77"/>
      <c r="IP71" s="77"/>
      <c r="IQ71" s="77"/>
      <c r="IR71" s="77"/>
      <c r="IS71" s="77"/>
      <c r="IT71" s="77"/>
      <c r="IU71" s="77"/>
    </row>
    <row r="72" spans="1:255" s="78" customFormat="1" ht="12" customHeight="1" x14ac:dyDescent="0.25">
      <c r="A72" s="73"/>
      <c r="B72" s="112" t="s">
        <v>77</v>
      </c>
      <c r="C72" s="103"/>
      <c r="D72" s="103"/>
      <c r="E72" s="103"/>
      <c r="F72" s="104"/>
      <c r="G72" s="105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7"/>
      <c r="FU72" s="77"/>
      <c r="FV72" s="77"/>
      <c r="FW72" s="77"/>
      <c r="FX72" s="77"/>
      <c r="FY72" s="77"/>
      <c r="FZ72" s="77"/>
      <c r="GA72" s="77"/>
      <c r="GB72" s="77"/>
      <c r="GC72" s="77"/>
      <c r="GD72" s="77"/>
      <c r="GE72" s="77"/>
      <c r="GF72" s="77"/>
      <c r="GG72" s="77"/>
      <c r="GH72" s="77"/>
      <c r="GI72" s="77"/>
      <c r="GJ72" s="77"/>
      <c r="GK72" s="77"/>
      <c r="GL72" s="77"/>
      <c r="GM72" s="77"/>
      <c r="GN72" s="77"/>
      <c r="GO72" s="77"/>
      <c r="GP72" s="77"/>
      <c r="GQ72" s="77"/>
      <c r="GR72" s="77"/>
      <c r="GS72" s="77"/>
      <c r="GT72" s="77"/>
      <c r="GU72" s="77"/>
      <c r="GV72" s="77"/>
      <c r="GW72" s="77"/>
      <c r="GX72" s="77"/>
      <c r="GY72" s="77"/>
      <c r="GZ72" s="77"/>
      <c r="HA72" s="77"/>
      <c r="HB72" s="77"/>
      <c r="HC72" s="77"/>
      <c r="HD72" s="77"/>
      <c r="HE72" s="77"/>
      <c r="HF72" s="77"/>
      <c r="HG72" s="77"/>
      <c r="HH72" s="77"/>
      <c r="HI72" s="77"/>
      <c r="HJ72" s="77"/>
      <c r="HK72" s="77"/>
      <c r="HL72" s="77"/>
      <c r="HM72" s="77"/>
      <c r="HN72" s="77"/>
      <c r="HO72" s="77"/>
      <c r="HP72" s="77"/>
      <c r="HQ72" s="77"/>
      <c r="HR72" s="77"/>
      <c r="HS72" s="77"/>
      <c r="HT72" s="77"/>
      <c r="HU72" s="77"/>
      <c r="HV72" s="77"/>
      <c r="HW72" s="77"/>
      <c r="HX72" s="77"/>
      <c r="HY72" s="77"/>
      <c r="HZ72" s="77"/>
      <c r="IA72" s="77"/>
      <c r="IB72" s="77"/>
      <c r="IC72" s="77"/>
      <c r="ID72" s="77"/>
      <c r="IE72" s="77"/>
      <c r="IF72" s="77"/>
      <c r="IG72" s="77"/>
      <c r="IH72" s="77"/>
      <c r="II72" s="77"/>
      <c r="IJ72" s="77"/>
      <c r="IK72" s="77"/>
      <c r="IL72" s="77"/>
      <c r="IM72" s="77"/>
      <c r="IN72" s="77"/>
      <c r="IO72" s="77"/>
      <c r="IP72" s="77"/>
      <c r="IQ72" s="77"/>
      <c r="IR72" s="77"/>
      <c r="IS72" s="77"/>
      <c r="IT72" s="77"/>
      <c r="IU72" s="77"/>
    </row>
    <row r="73" spans="1:255" s="78" customFormat="1" ht="12" customHeight="1" x14ac:dyDescent="0.25">
      <c r="A73" s="73"/>
      <c r="B73" s="102" t="s">
        <v>133</v>
      </c>
      <c r="C73" s="103" t="s">
        <v>68</v>
      </c>
      <c r="D73" s="103">
        <v>1</v>
      </c>
      <c r="E73" s="103" t="s">
        <v>66</v>
      </c>
      <c r="F73" s="104">
        <v>15525</v>
      </c>
      <c r="G73" s="105">
        <f t="shared" si="2"/>
        <v>15525</v>
      </c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  <c r="FO73" s="77"/>
      <c r="FP73" s="77"/>
      <c r="FQ73" s="77"/>
      <c r="FR73" s="77"/>
      <c r="FS73" s="77"/>
      <c r="FT73" s="77"/>
      <c r="FU73" s="77"/>
      <c r="FV73" s="77"/>
      <c r="FW73" s="77"/>
      <c r="FX73" s="77"/>
      <c r="FY73" s="77"/>
      <c r="FZ73" s="77"/>
      <c r="GA73" s="77"/>
      <c r="GB73" s="77"/>
      <c r="GC73" s="77"/>
      <c r="GD73" s="77"/>
      <c r="GE73" s="77"/>
      <c r="GF73" s="77"/>
      <c r="GG73" s="77"/>
      <c r="GH73" s="77"/>
      <c r="GI73" s="77"/>
      <c r="GJ73" s="77"/>
      <c r="GK73" s="77"/>
      <c r="GL73" s="77"/>
      <c r="GM73" s="77"/>
      <c r="GN73" s="77"/>
      <c r="GO73" s="77"/>
      <c r="GP73" s="77"/>
      <c r="GQ73" s="77"/>
      <c r="GR73" s="77"/>
      <c r="GS73" s="77"/>
      <c r="GT73" s="77"/>
      <c r="GU73" s="77"/>
      <c r="GV73" s="77"/>
      <c r="GW73" s="77"/>
      <c r="GX73" s="77"/>
      <c r="GY73" s="77"/>
      <c r="GZ73" s="77"/>
      <c r="HA73" s="77"/>
      <c r="HB73" s="77"/>
      <c r="HC73" s="77"/>
      <c r="HD73" s="77"/>
      <c r="HE73" s="77"/>
      <c r="HF73" s="77"/>
      <c r="HG73" s="77"/>
      <c r="HH73" s="77"/>
      <c r="HI73" s="77"/>
      <c r="HJ73" s="77"/>
      <c r="HK73" s="77"/>
      <c r="HL73" s="77"/>
      <c r="HM73" s="77"/>
      <c r="HN73" s="77"/>
      <c r="HO73" s="77"/>
      <c r="HP73" s="77"/>
      <c r="HQ73" s="77"/>
      <c r="HR73" s="77"/>
      <c r="HS73" s="77"/>
      <c r="HT73" s="77"/>
      <c r="HU73" s="77"/>
      <c r="HV73" s="77"/>
      <c r="HW73" s="77"/>
      <c r="HX73" s="77"/>
      <c r="HY73" s="77"/>
      <c r="HZ73" s="77"/>
      <c r="IA73" s="77"/>
      <c r="IB73" s="77"/>
      <c r="IC73" s="77"/>
      <c r="ID73" s="77"/>
      <c r="IE73" s="77"/>
      <c r="IF73" s="77"/>
      <c r="IG73" s="77"/>
      <c r="IH73" s="77"/>
      <c r="II73" s="77"/>
      <c r="IJ73" s="77"/>
      <c r="IK73" s="77"/>
      <c r="IL73" s="77"/>
      <c r="IM73" s="77"/>
      <c r="IN73" s="77"/>
      <c r="IO73" s="77"/>
      <c r="IP73" s="77"/>
      <c r="IQ73" s="77"/>
      <c r="IR73" s="77"/>
      <c r="IS73" s="77"/>
      <c r="IT73" s="77"/>
      <c r="IU73" s="77"/>
    </row>
    <row r="74" spans="1:255" s="78" customFormat="1" ht="12" customHeight="1" x14ac:dyDescent="0.25">
      <c r="A74" s="73"/>
      <c r="B74" s="102" t="s">
        <v>134</v>
      </c>
      <c r="C74" s="103" t="s">
        <v>68</v>
      </c>
      <c r="D74" s="103">
        <v>1</v>
      </c>
      <c r="E74" s="103" t="s">
        <v>66</v>
      </c>
      <c r="F74" s="104">
        <v>50025</v>
      </c>
      <c r="G74" s="105">
        <f t="shared" si="2"/>
        <v>50025</v>
      </c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  <c r="FO74" s="77"/>
      <c r="FP74" s="77"/>
      <c r="FQ74" s="77"/>
      <c r="FR74" s="77"/>
      <c r="FS74" s="77"/>
      <c r="FT74" s="77"/>
      <c r="FU74" s="77"/>
      <c r="FV74" s="77"/>
      <c r="FW74" s="77"/>
      <c r="FX74" s="77"/>
      <c r="FY74" s="77"/>
      <c r="FZ74" s="77"/>
      <c r="GA74" s="77"/>
      <c r="GB74" s="77"/>
      <c r="GC74" s="77"/>
      <c r="GD74" s="77"/>
      <c r="GE74" s="77"/>
      <c r="GF74" s="77"/>
      <c r="GG74" s="77"/>
      <c r="GH74" s="77"/>
      <c r="GI74" s="77"/>
      <c r="GJ74" s="77"/>
      <c r="GK74" s="77"/>
      <c r="GL74" s="77"/>
      <c r="GM74" s="77"/>
      <c r="GN74" s="77"/>
      <c r="GO74" s="77"/>
      <c r="GP74" s="77"/>
      <c r="GQ74" s="77"/>
      <c r="GR74" s="77"/>
      <c r="GS74" s="77"/>
      <c r="GT74" s="77"/>
      <c r="GU74" s="77"/>
      <c r="GV74" s="77"/>
      <c r="GW74" s="77"/>
      <c r="GX74" s="77"/>
      <c r="GY74" s="77"/>
      <c r="GZ74" s="77"/>
      <c r="HA74" s="77"/>
      <c r="HB74" s="77"/>
      <c r="HC74" s="77"/>
      <c r="HD74" s="77"/>
      <c r="HE74" s="77"/>
      <c r="HF74" s="77"/>
      <c r="HG74" s="77"/>
      <c r="HH74" s="77"/>
      <c r="HI74" s="77"/>
      <c r="HJ74" s="77"/>
      <c r="HK74" s="77"/>
      <c r="HL74" s="77"/>
      <c r="HM74" s="77"/>
      <c r="HN74" s="77"/>
      <c r="HO74" s="77"/>
      <c r="HP74" s="77"/>
      <c r="HQ74" s="77"/>
      <c r="HR74" s="77"/>
      <c r="HS74" s="77"/>
      <c r="HT74" s="77"/>
      <c r="HU74" s="77"/>
      <c r="HV74" s="77"/>
      <c r="HW74" s="77"/>
      <c r="HX74" s="77"/>
      <c r="HY74" s="77"/>
      <c r="HZ74" s="77"/>
      <c r="IA74" s="77"/>
      <c r="IB74" s="77"/>
      <c r="IC74" s="77"/>
      <c r="ID74" s="77"/>
      <c r="IE74" s="77"/>
      <c r="IF74" s="77"/>
      <c r="IG74" s="77"/>
      <c r="IH74" s="77"/>
      <c r="II74" s="77"/>
      <c r="IJ74" s="77"/>
      <c r="IK74" s="77"/>
      <c r="IL74" s="77"/>
      <c r="IM74" s="77"/>
      <c r="IN74" s="77"/>
      <c r="IO74" s="77"/>
      <c r="IP74" s="77"/>
      <c r="IQ74" s="77"/>
      <c r="IR74" s="77"/>
      <c r="IS74" s="77"/>
      <c r="IT74" s="77"/>
      <c r="IU74" s="77"/>
    </row>
    <row r="75" spans="1:255" s="78" customFormat="1" ht="12" customHeight="1" x14ac:dyDescent="0.25">
      <c r="A75" s="73"/>
      <c r="B75" s="102" t="s">
        <v>135</v>
      </c>
      <c r="C75" s="103" t="s">
        <v>68</v>
      </c>
      <c r="D75" s="127">
        <v>0.5</v>
      </c>
      <c r="E75" s="127" t="s">
        <v>74</v>
      </c>
      <c r="F75" s="125">
        <v>25645</v>
      </c>
      <c r="G75" s="126">
        <f>+(D75/0.25)*F75</f>
        <v>51290</v>
      </c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  <c r="FO75" s="77"/>
      <c r="FP75" s="77"/>
      <c r="FQ75" s="77"/>
      <c r="FR75" s="77"/>
      <c r="FS75" s="77"/>
      <c r="FT75" s="77"/>
      <c r="FU75" s="77"/>
      <c r="FV75" s="77"/>
      <c r="FW75" s="77"/>
      <c r="FX75" s="77"/>
      <c r="FY75" s="77"/>
      <c r="FZ75" s="77"/>
      <c r="GA75" s="77"/>
      <c r="GB75" s="77"/>
      <c r="GC75" s="77"/>
      <c r="GD75" s="77"/>
      <c r="GE75" s="77"/>
      <c r="GF75" s="77"/>
      <c r="GG75" s="77"/>
      <c r="GH75" s="77"/>
      <c r="GI75" s="77"/>
      <c r="GJ75" s="77"/>
      <c r="GK75" s="77"/>
      <c r="GL75" s="77"/>
      <c r="GM75" s="77"/>
      <c r="GN75" s="77"/>
      <c r="GO75" s="77"/>
      <c r="GP75" s="77"/>
      <c r="GQ75" s="77"/>
      <c r="GR75" s="77"/>
      <c r="GS75" s="77"/>
      <c r="GT75" s="77"/>
      <c r="GU75" s="77"/>
      <c r="GV75" s="77"/>
      <c r="GW75" s="77"/>
      <c r="GX75" s="77"/>
      <c r="GY75" s="77"/>
      <c r="GZ75" s="77"/>
      <c r="HA75" s="77"/>
      <c r="HB75" s="77"/>
      <c r="HC75" s="77"/>
      <c r="HD75" s="77"/>
      <c r="HE75" s="77"/>
      <c r="HF75" s="77"/>
      <c r="HG75" s="77"/>
      <c r="HH75" s="77"/>
      <c r="HI75" s="77"/>
      <c r="HJ75" s="77"/>
      <c r="HK75" s="77"/>
      <c r="HL75" s="77"/>
      <c r="HM75" s="77"/>
      <c r="HN75" s="77"/>
      <c r="HO75" s="77"/>
      <c r="HP75" s="77"/>
      <c r="HQ75" s="77"/>
      <c r="HR75" s="77"/>
      <c r="HS75" s="77"/>
      <c r="HT75" s="77"/>
      <c r="HU75" s="77"/>
      <c r="HV75" s="77"/>
      <c r="HW75" s="77"/>
      <c r="HX75" s="77"/>
      <c r="HY75" s="77"/>
      <c r="HZ75" s="77"/>
      <c r="IA75" s="77"/>
      <c r="IB75" s="77"/>
      <c r="IC75" s="77"/>
      <c r="ID75" s="77"/>
      <c r="IE75" s="77"/>
      <c r="IF75" s="77"/>
      <c r="IG75" s="77"/>
      <c r="IH75" s="77"/>
      <c r="II75" s="77"/>
      <c r="IJ75" s="77"/>
      <c r="IK75" s="77"/>
      <c r="IL75" s="77"/>
      <c r="IM75" s="77"/>
      <c r="IN75" s="77"/>
      <c r="IO75" s="77"/>
      <c r="IP75" s="77"/>
      <c r="IQ75" s="77"/>
      <c r="IR75" s="77"/>
      <c r="IS75" s="77"/>
      <c r="IT75" s="77"/>
      <c r="IU75" s="77"/>
    </row>
    <row r="76" spans="1:255" s="78" customFormat="1" ht="12" customHeight="1" x14ac:dyDescent="0.25">
      <c r="A76" s="73"/>
      <c r="B76" s="102" t="s">
        <v>136</v>
      </c>
      <c r="C76" s="103" t="s">
        <v>59</v>
      </c>
      <c r="D76" s="103">
        <v>1</v>
      </c>
      <c r="E76" s="103" t="s">
        <v>137</v>
      </c>
      <c r="F76" s="104">
        <v>30935</v>
      </c>
      <c r="G76" s="105">
        <f t="shared" si="2"/>
        <v>30935</v>
      </c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  <c r="FO76" s="77"/>
      <c r="FP76" s="77"/>
      <c r="FQ76" s="77"/>
      <c r="FR76" s="77"/>
      <c r="FS76" s="77"/>
      <c r="FT76" s="77"/>
      <c r="FU76" s="77"/>
      <c r="FV76" s="77"/>
      <c r="FW76" s="77"/>
      <c r="FX76" s="77"/>
      <c r="FY76" s="77"/>
      <c r="FZ76" s="77"/>
      <c r="GA76" s="77"/>
      <c r="GB76" s="77"/>
      <c r="GC76" s="77"/>
      <c r="GD76" s="77"/>
      <c r="GE76" s="77"/>
      <c r="GF76" s="77"/>
      <c r="GG76" s="77"/>
      <c r="GH76" s="77"/>
      <c r="GI76" s="77"/>
      <c r="GJ76" s="77"/>
      <c r="GK76" s="77"/>
      <c r="GL76" s="77"/>
      <c r="GM76" s="77"/>
      <c r="GN76" s="77"/>
      <c r="GO76" s="77"/>
      <c r="GP76" s="77"/>
      <c r="GQ76" s="77"/>
      <c r="GR76" s="77"/>
      <c r="GS76" s="77"/>
      <c r="GT76" s="77"/>
      <c r="GU76" s="77"/>
      <c r="GV76" s="77"/>
      <c r="GW76" s="77"/>
      <c r="GX76" s="77"/>
      <c r="GY76" s="77"/>
      <c r="GZ76" s="77"/>
      <c r="HA76" s="77"/>
      <c r="HB76" s="77"/>
      <c r="HC76" s="77"/>
      <c r="HD76" s="77"/>
      <c r="HE76" s="77"/>
      <c r="HF76" s="77"/>
      <c r="HG76" s="77"/>
      <c r="HH76" s="77"/>
      <c r="HI76" s="77"/>
      <c r="HJ76" s="77"/>
      <c r="HK76" s="77"/>
      <c r="HL76" s="77"/>
      <c r="HM76" s="77"/>
      <c r="HN76" s="77"/>
      <c r="HO76" s="77"/>
      <c r="HP76" s="77"/>
      <c r="HQ76" s="77"/>
      <c r="HR76" s="77"/>
      <c r="HS76" s="77"/>
      <c r="HT76" s="77"/>
      <c r="HU76" s="77"/>
      <c r="HV76" s="77"/>
      <c r="HW76" s="77"/>
      <c r="HX76" s="77"/>
      <c r="HY76" s="77"/>
      <c r="HZ76" s="77"/>
      <c r="IA76" s="77"/>
      <c r="IB76" s="77"/>
      <c r="IC76" s="77"/>
      <c r="ID76" s="77"/>
      <c r="IE76" s="77"/>
      <c r="IF76" s="77"/>
      <c r="IG76" s="77"/>
      <c r="IH76" s="77"/>
      <c r="II76" s="77"/>
      <c r="IJ76" s="77"/>
      <c r="IK76" s="77"/>
      <c r="IL76" s="77"/>
      <c r="IM76" s="77"/>
      <c r="IN76" s="77"/>
      <c r="IO76" s="77"/>
      <c r="IP76" s="77"/>
      <c r="IQ76" s="77"/>
      <c r="IR76" s="77"/>
      <c r="IS76" s="77"/>
      <c r="IT76" s="77"/>
      <c r="IU76" s="77"/>
    </row>
    <row r="77" spans="1:255" s="78" customFormat="1" ht="12" customHeight="1" x14ac:dyDescent="0.25">
      <c r="A77" s="73"/>
      <c r="B77" s="102" t="s">
        <v>138</v>
      </c>
      <c r="C77" s="103" t="s">
        <v>68</v>
      </c>
      <c r="D77" s="103">
        <v>1</v>
      </c>
      <c r="E77" s="103" t="s">
        <v>120</v>
      </c>
      <c r="F77" s="104">
        <v>48748.5</v>
      </c>
      <c r="G77" s="105">
        <f t="shared" si="2"/>
        <v>48748.5</v>
      </c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  <c r="FO77" s="77"/>
      <c r="FP77" s="77"/>
      <c r="FQ77" s="77"/>
      <c r="FR77" s="77"/>
      <c r="FS77" s="77"/>
      <c r="FT77" s="77"/>
      <c r="FU77" s="77"/>
      <c r="FV77" s="77"/>
      <c r="FW77" s="77"/>
      <c r="FX77" s="77"/>
      <c r="FY77" s="77"/>
      <c r="FZ77" s="77"/>
      <c r="GA77" s="77"/>
      <c r="GB77" s="77"/>
      <c r="GC77" s="77"/>
      <c r="GD77" s="77"/>
      <c r="GE77" s="77"/>
      <c r="GF77" s="77"/>
      <c r="GG77" s="77"/>
      <c r="GH77" s="77"/>
      <c r="GI77" s="77"/>
      <c r="GJ77" s="77"/>
      <c r="GK77" s="77"/>
      <c r="GL77" s="77"/>
      <c r="GM77" s="77"/>
      <c r="GN77" s="77"/>
      <c r="GO77" s="77"/>
      <c r="GP77" s="77"/>
      <c r="GQ77" s="77"/>
      <c r="GR77" s="77"/>
      <c r="GS77" s="77"/>
      <c r="GT77" s="77"/>
      <c r="GU77" s="77"/>
      <c r="GV77" s="77"/>
      <c r="GW77" s="77"/>
      <c r="GX77" s="77"/>
      <c r="GY77" s="77"/>
      <c r="GZ77" s="77"/>
      <c r="HA77" s="77"/>
      <c r="HB77" s="77"/>
      <c r="HC77" s="77"/>
      <c r="HD77" s="77"/>
      <c r="HE77" s="77"/>
      <c r="HF77" s="77"/>
      <c r="HG77" s="77"/>
      <c r="HH77" s="77"/>
      <c r="HI77" s="77"/>
      <c r="HJ77" s="77"/>
      <c r="HK77" s="77"/>
      <c r="HL77" s="77"/>
      <c r="HM77" s="77"/>
      <c r="HN77" s="77"/>
      <c r="HO77" s="77"/>
      <c r="HP77" s="77"/>
      <c r="HQ77" s="77"/>
      <c r="HR77" s="77"/>
      <c r="HS77" s="77"/>
      <c r="HT77" s="77"/>
      <c r="HU77" s="77"/>
      <c r="HV77" s="77"/>
      <c r="HW77" s="77"/>
      <c r="HX77" s="77"/>
      <c r="HY77" s="77"/>
      <c r="HZ77" s="77"/>
      <c r="IA77" s="77"/>
      <c r="IB77" s="77"/>
      <c r="IC77" s="77"/>
      <c r="ID77" s="77"/>
      <c r="IE77" s="77"/>
      <c r="IF77" s="77"/>
      <c r="IG77" s="77"/>
      <c r="IH77" s="77"/>
      <c r="II77" s="77"/>
      <c r="IJ77" s="77"/>
      <c r="IK77" s="77"/>
      <c r="IL77" s="77"/>
      <c r="IM77" s="77"/>
      <c r="IN77" s="77"/>
      <c r="IO77" s="77"/>
      <c r="IP77" s="77"/>
      <c r="IQ77" s="77"/>
      <c r="IR77" s="77"/>
      <c r="IS77" s="77"/>
      <c r="IT77" s="77"/>
      <c r="IU77" s="77"/>
    </row>
    <row r="78" spans="1:255" s="78" customFormat="1" ht="12" customHeight="1" x14ac:dyDescent="0.25">
      <c r="A78" s="73"/>
      <c r="B78" s="112" t="s">
        <v>31</v>
      </c>
      <c r="C78" s="103"/>
      <c r="D78" s="103"/>
      <c r="E78" s="103"/>
      <c r="F78" s="104"/>
      <c r="G78" s="105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  <c r="FO78" s="77"/>
      <c r="FP78" s="77"/>
      <c r="FQ78" s="77"/>
      <c r="FR78" s="77"/>
      <c r="FS78" s="77"/>
      <c r="FT78" s="77"/>
      <c r="FU78" s="77"/>
      <c r="FV78" s="77"/>
      <c r="FW78" s="77"/>
      <c r="FX78" s="77"/>
      <c r="FY78" s="77"/>
      <c r="FZ78" s="77"/>
      <c r="GA78" s="77"/>
      <c r="GB78" s="77"/>
      <c r="GC78" s="77"/>
      <c r="GD78" s="77"/>
      <c r="GE78" s="77"/>
      <c r="GF78" s="77"/>
      <c r="GG78" s="77"/>
      <c r="GH78" s="77"/>
      <c r="GI78" s="77"/>
      <c r="GJ78" s="77"/>
      <c r="GK78" s="77"/>
      <c r="GL78" s="77"/>
      <c r="GM78" s="77"/>
      <c r="GN78" s="77"/>
      <c r="GO78" s="77"/>
      <c r="GP78" s="77"/>
      <c r="GQ78" s="77"/>
      <c r="GR78" s="77"/>
      <c r="GS78" s="77"/>
      <c r="GT78" s="77"/>
      <c r="GU78" s="77"/>
      <c r="GV78" s="77"/>
      <c r="GW78" s="77"/>
      <c r="GX78" s="77"/>
      <c r="GY78" s="77"/>
      <c r="GZ78" s="77"/>
      <c r="HA78" s="77"/>
      <c r="HB78" s="77"/>
      <c r="HC78" s="77"/>
      <c r="HD78" s="77"/>
      <c r="HE78" s="77"/>
      <c r="HF78" s="77"/>
      <c r="HG78" s="77"/>
      <c r="HH78" s="77"/>
      <c r="HI78" s="77"/>
      <c r="HJ78" s="77"/>
      <c r="HK78" s="77"/>
      <c r="HL78" s="77"/>
      <c r="HM78" s="77"/>
      <c r="HN78" s="77"/>
      <c r="HO78" s="77"/>
      <c r="HP78" s="77"/>
      <c r="HQ78" s="77"/>
      <c r="HR78" s="77"/>
      <c r="HS78" s="77"/>
      <c r="HT78" s="77"/>
      <c r="HU78" s="77"/>
      <c r="HV78" s="77"/>
      <c r="HW78" s="77"/>
      <c r="HX78" s="77"/>
      <c r="HY78" s="77"/>
      <c r="HZ78" s="77"/>
      <c r="IA78" s="77"/>
      <c r="IB78" s="77"/>
      <c r="IC78" s="77"/>
      <c r="ID78" s="77"/>
      <c r="IE78" s="77"/>
      <c r="IF78" s="77"/>
      <c r="IG78" s="77"/>
      <c r="IH78" s="77"/>
      <c r="II78" s="77"/>
      <c r="IJ78" s="77"/>
      <c r="IK78" s="77"/>
      <c r="IL78" s="77"/>
      <c r="IM78" s="77"/>
      <c r="IN78" s="77"/>
      <c r="IO78" s="77"/>
      <c r="IP78" s="77"/>
      <c r="IQ78" s="77"/>
      <c r="IR78" s="77"/>
      <c r="IS78" s="77"/>
      <c r="IT78" s="77"/>
      <c r="IU78" s="77"/>
    </row>
    <row r="79" spans="1:255" s="78" customFormat="1" ht="12" customHeight="1" x14ac:dyDescent="0.25">
      <c r="A79" s="73"/>
      <c r="B79" s="102" t="s">
        <v>139</v>
      </c>
      <c r="C79" s="103" t="s">
        <v>72</v>
      </c>
      <c r="D79" s="103">
        <v>2000</v>
      </c>
      <c r="E79" s="103" t="s">
        <v>102</v>
      </c>
      <c r="F79" s="104">
        <v>1150</v>
      </c>
      <c r="G79" s="105">
        <f t="shared" si="2"/>
        <v>2300000</v>
      </c>
      <c r="H79" s="77"/>
      <c r="I79" s="77">
        <f t="shared" ref="I79" si="4">H79*0.15</f>
        <v>0</v>
      </c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7"/>
      <c r="FK79" s="77"/>
      <c r="FL79" s="77"/>
      <c r="FM79" s="77"/>
      <c r="FN79" s="77"/>
      <c r="FO79" s="77"/>
      <c r="FP79" s="77"/>
      <c r="FQ79" s="77"/>
      <c r="FR79" s="77"/>
      <c r="FS79" s="77"/>
      <c r="FT79" s="77"/>
      <c r="FU79" s="77"/>
      <c r="FV79" s="77"/>
      <c r="FW79" s="77"/>
      <c r="FX79" s="77"/>
      <c r="FY79" s="77"/>
      <c r="FZ79" s="77"/>
      <c r="GA79" s="77"/>
      <c r="GB79" s="77"/>
      <c r="GC79" s="77"/>
      <c r="GD79" s="77"/>
      <c r="GE79" s="77"/>
      <c r="GF79" s="77"/>
      <c r="GG79" s="77"/>
      <c r="GH79" s="77"/>
      <c r="GI79" s="77"/>
      <c r="GJ79" s="77"/>
      <c r="GK79" s="77"/>
      <c r="GL79" s="77"/>
      <c r="GM79" s="77"/>
      <c r="GN79" s="77"/>
      <c r="GO79" s="77"/>
      <c r="GP79" s="77"/>
      <c r="GQ79" s="77"/>
      <c r="GR79" s="77"/>
      <c r="GS79" s="77"/>
      <c r="GT79" s="77"/>
      <c r="GU79" s="77"/>
      <c r="GV79" s="77"/>
      <c r="GW79" s="77"/>
      <c r="GX79" s="77"/>
      <c r="GY79" s="77"/>
      <c r="GZ79" s="77"/>
      <c r="HA79" s="77"/>
      <c r="HB79" s="77"/>
      <c r="HC79" s="77"/>
      <c r="HD79" s="77"/>
      <c r="HE79" s="77"/>
      <c r="HF79" s="77"/>
      <c r="HG79" s="77"/>
      <c r="HH79" s="77"/>
      <c r="HI79" s="77"/>
      <c r="HJ79" s="77"/>
      <c r="HK79" s="77"/>
      <c r="HL79" s="77"/>
      <c r="HM79" s="77"/>
      <c r="HN79" s="77"/>
      <c r="HO79" s="77"/>
      <c r="HP79" s="77"/>
      <c r="HQ79" s="77"/>
      <c r="HR79" s="77"/>
      <c r="HS79" s="77"/>
      <c r="HT79" s="77"/>
      <c r="HU79" s="77"/>
      <c r="HV79" s="77"/>
      <c r="HW79" s="77"/>
      <c r="HX79" s="77"/>
      <c r="HY79" s="77"/>
      <c r="HZ79" s="77"/>
      <c r="IA79" s="77"/>
      <c r="IB79" s="77"/>
      <c r="IC79" s="77"/>
      <c r="ID79" s="77"/>
      <c r="IE79" s="77"/>
      <c r="IF79" s="77"/>
      <c r="IG79" s="77"/>
      <c r="IH79" s="77"/>
      <c r="II79" s="77"/>
      <c r="IJ79" s="77"/>
      <c r="IK79" s="77"/>
      <c r="IL79" s="77"/>
      <c r="IM79" s="77"/>
      <c r="IN79" s="77"/>
      <c r="IO79" s="77"/>
      <c r="IP79" s="77"/>
      <c r="IQ79" s="77"/>
      <c r="IR79" s="77"/>
      <c r="IS79" s="77"/>
      <c r="IT79" s="77"/>
      <c r="IU79" s="77"/>
    </row>
    <row r="80" spans="1:255" ht="12.75" customHeight="1" x14ac:dyDescent="0.25">
      <c r="A80" s="5"/>
      <c r="B80" s="8" t="s">
        <v>30</v>
      </c>
      <c r="C80" s="9"/>
      <c r="D80" s="9"/>
      <c r="E80" s="9"/>
      <c r="F80" s="107"/>
      <c r="G80" s="108">
        <f>SUM(G49:G79)</f>
        <v>7388888</v>
      </c>
    </row>
    <row r="81" spans="1:255" s="1" customFormat="1" ht="12" customHeight="1" x14ac:dyDescent="0.25">
      <c r="A81" s="2"/>
      <c r="B81" s="97"/>
      <c r="C81" s="99"/>
      <c r="D81" s="99"/>
      <c r="E81" s="99"/>
      <c r="F81" s="109"/>
      <c r="G81" s="110"/>
    </row>
    <row r="82" spans="1:255" ht="12" customHeight="1" x14ac:dyDescent="0.25">
      <c r="A82" s="5"/>
      <c r="B82" s="19" t="s">
        <v>31</v>
      </c>
      <c r="C82" s="20"/>
      <c r="D82" s="21"/>
      <c r="E82" s="21"/>
      <c r="F82" s="22"/>
      <c r="G82" s="23"/>
    </row>
    <row r="83" spans="1:255" ht="24" customHeight="1" x14ac:dyDescent="0.25">
      <c r="A83" s="5"/>
      <c r="B83" s="24" t="s">
        <v>32</v>
      </c>
      <c r="C83" s="101" t="s">
        <v>28</v>
      </c>
      <c r="D83" s="101" t="s">
        <v>29</v>
      </c>
      <c r="E83" s="24" t="s">
        <v>17</v>
      </c>
      <c r="F83" s="101" t="s">
        <v>18</v>
      </c>
      <c r="G83" s="24" t="s">
        <v>19</v>
      </c>
    </row>
    <row r="84" spans="1:255" s="78" customFormat="1" ht="12" customHeight="1" x14ac:dyDescent="0.25">
      <c r="A84" s="73"/>
      <c r="B84" s="102" t="s">
        <v>140</v>
      </c>
      <c r="C84" s="103" t="s">
        <v>58</v>
      </c>
      <c r="D84" s="103">
        <v>6</v>
      </c>
      <c r="E84" s="103" t="s">
        <v>142</v>
      </c>
      <c r="F84" s="104">
        <v>200000</v>
      </c>
      <c r="G84" s="105">
        <f>+F84*D84</f>
        <v>1200000</v>
      </c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  <c r="EO84" s="77"/>
      <c r="EP84" s="77"/>
      <c r="EQ84" s="77"/>
      <c r="ER84" s="77"/>
      <c r="ES84" s="77"/>
      <c r="ET84" s="77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7"/>
      <c r="FF84" s="77"/>
      <c r="FG84" s="77"/>
      <c r="FH84" s="77"/>
      <c r="FI84" s="77"/>
      <c r="FJ84" s="77"/>
      <c r="FK84" s="77"/>
      <c r="FL84" s="77"/>
      <c r="FM84" s="77"/>
      <c r="FN84" s="77"/>
      <c r="FO84" s="77"/>
      <c r="FP84" s="77"/>
      <c r="FQ84" s="77"/>
      <c r="FR84" s="77"/>
      <c r="FS84" s="77"/>
      <c r="FT84" s="77"/>
      <c r="FU84" s="77"/>
      <c r="FV84" s="77"/>
      <c r="FW84" s="77"/>
      <c r="FX84" s="77"/>
      <c r="FY84" s="77"/>
      <c r="FZ84" s="77"/>
      <c r="GA84" s="77"/>
      <c r="GB84" s="77"/>
      <c r="GC84" s="77"/>
      <c r="GD84" s="77"/>
      <c r="GE84" s="77"/>
      <c r="GF84" s="77"/>
      <c r="GG84" s="77"/>
      <c r="GH84" s="77"/>
      <c r="GI84" s="77"/>
      <c r="GJ84" s="77"/>
      <c r="GK84" s="77"/>
      <c r="GL84" s="77"/>
      <c r="GM84" s="77"/>
      <c r="GN84" s="77"/>
      <c r="GO84" s="77"/>
      <c r="GP84" s="77"/>
      <c r="GQ84" s="77"/>
      <c r="GR84" s="77"/>
      <c r="GS84" s="77"/>
      <c r="GT84" s="77"/>
      <c r="GU84" s="77"/>
      <c r="GV84" s="77"/>
      <c r="GW84" s="77"/>
      <c r="GX84" s="77"/>
      <c r="GY84" s="77"/>
      <c r="GZ84" s="77"/>
      <c r="HA84" s="77"/>
      <c r="HB84" s="77"/>
      <c r="HC84" s="77"/>
      <c r="HD84" s="77"/>
      <c r="HE84" s="77"/>
      <c r="HF84" s="77"/>
      <c r="HG84" s="77"/>
      <c r="HH84" s="77"/>
      <c r="HI84" s="77"/>
      <c r="HJ84" s="77"/>
      <c r="HK84" s="77"/>
      <c r="HL84" s="77"/>
      <c r="HM84" s="77"/>
      <c r="HN84" s="77"/>
      <c r="HO84" s="77"/>
      <c r="HP84" s="77"/>
      <c r="HQ84" s="77"/>
      <c r="HR84" s="77"/>
      <c r="HS84" s="77"/>
      <c r="HT84" s="77"/>
      <c r="HU84" s="77"/>
      <c r="HV84" s="77"/>
      <c r="HW84" s="77"/>
      <c r="HX84" s="77"/>
      <c r="HY84" s="77"/>
      <c r="HZ84" s="77"/>
      <c r="IA84" s="77"/>
      <c r="IB84" s="77"/>
      <c r="IC84" s="77"/>
      <c r="ID84" s="77"/>
      <c r="IE84" s="77"/>
      <c r="IF84" s="77"/>
      <c r="IG84" s="77"/>
      <c r="IH84" s="77"/>
      <c r="II84" s="77"/>
      <c r="IJ84" s="77"/>
      <c r="IK84" s="77"/>
      <c r="IL84" s="77"/>
      <c r="IM84" s="77"/>
      <c r="IN84" s="77"/>
      <c r="IO84" s="77"/>
      <c r="IP84" s="77"/>
      <c r="IQ84" s="77"/>
      <c r="IR84" s="77"/>
      <c r="IS84" s="77"/>
      <c r="IT84" s="77"/>
      <c r="IU84" s="77"/>
    </row>
    <row r="85" spans="1:255" s="78" customFormat="1" ht="12" customHeight="1" x14ac:dyDescent="0.25">
      <c r="A85" s="73"/>
      <c r="B85" s="102" t="s">
        <v>141</v>
      </c>
      <c r="C85" s="103" t="s">
        <v>58</v>
      </c>
      <c r="D85" s="103">
        <v>6</v>
      </c>
      <c r="E85" s="103" t="s">
        <v>142</v>
      </c>
      <c r="F85" s="104">
        <v>180000</v>
      </c>
      <c r="G85" s="105">
        <f>D85*F85</f>
        <v>1080000</v>
      </c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7"/>
      <c r="EM85" s="77"/>
      <c r="EN85" s="77"/>
      <c r="EO85" s="77"/>
      <c r="EP85" s="77"/>
      <c r="EQ85" s="77"/>
      <c r="ER85" s="77"/>
      <c r="ES85" s="77"/>
      <c r="ET85" s="77"/>
      <c r="EU85" s="77"/>
      <c r="EV85" s="77"/>
      <c r="EW85" s="77"/>
      <c r="EX85" s="77"/>
      <c r="EY85" s="77"/>
      <c r="EZ85" s="77"/>
      <c r="FA85" s="77"/>
      <c r="FB85" s="77"/>
      <c r="FC85" s="77"/>
      <c r="FD85" s="77"/>
      <c r="FE85" s="77"/>
      <c r="FF85" s="77"/>
      <c r="FG85" s="77"/>
      <c r="FH85" s="77"/>
      <c r="FI85" s="77"/>
      <c r="FJ85" s="77"/>
      <c r="FK85" s="77"/>
      <c r="FL85" s="77"/>
      <c r="FM85" s="77"/>
      <c r="FN85" s="77"/>
      <c r="FO85" s="77"/>
      <c r="FP85" s="77"/>
      <c r="FQ85" s="77"/>
      <c r="FR85" s="77"/>
      <c r="FS85" s="77"/>
      <c r="FT85" s="77"/>
      <c r="FU85" s="77"/>
      <c r="FV85" s="77"/>
      <c r="FW85" s="77"/>
      <c r="FX85" s="77"/>
      <c r="FY85" s="77"/>
      <c r="FZ85" s="77"/>
      <c r="GA85" s="77"/>
      <c r="GB85" s="77"/>
      <c r="GC85" s="77"/>
      <c r="GD85" s="77"/>
      <c r="GE85" s="77"/>
      <c r="GF85" s="77"/>
      <c r="GG85" s="77"/>
      <c r="GH85" s="77"/>
      <c r="GI85" s="77"/>
      <c r="GJ85" s="77"/>
      <c r="GK85" s="77"/>
      <c r="GL85" s="77"/>
      <c r="GM85" s="77"/>
      <c r="GN85" s="77"/>
      <c r="GO85" s="77"/>
      <c r="GP85" s="77"/>
      <c r="GQ85" s="77"/>
      <c r="GR85" s="77"/>
      <c r="GS85" s="77"/>
      <c r="GT85" s="77"/>
      <c r="GU85" s="77"/>
      <c r="GV85" s="77"/>
      <c r="GW85" s="77"/>
      <c r="GX85" s="77"/>
      <c r="GY85" s="77"/>
      <c r="GZ85" s="77"/>
      <c r="HA85" s="77"/>
      <c r="HB85" s="77"/>
      <c r="HC85" s="77"/>
      <c r="HD85" s="77"/>
      <c r="HE85" s="77"/>
      <c r="HF85" s="77"/>
      <c r="HG85" s="77"/>
      <c r="HH85" s="77"/>
      <c r="HI85" s="77"/>
      <c r="HJ85" s="77"/>
      <c r="HK85" s="77"/>
      <c r="HL85" s="77"/>
      <c r="HM85" s="77"/>
      <c r="HN85" s="77"/>
      <c r="HO85" s="77"/>
      <c r="HP85" s="77"/>
      <c r="HQ85" s="77"/>
      <c r="HR85" s="77"/>
      <c r="HS85" s="77"/>
      <c r="HT85" s="77"/>
      <c r="HU85" s="77"/>
      <c r="HV85" s="77"/>
      <c r="HW85" s="77"/>
      <c r="HX85" s="77"/>
      <c r="HY85" s="77"/>
      <c r="HZ85" s="77"/>
      <c r="IA85" s="77"/>
      <c r="IB85" s="77"/>
      <c r="IC85" s="77"/>
      <c r="ID85" s="77"/>
      <c r="IE85" s="77"/>
      <c r="IF85" s="77"/>
      <c r="IG85" s="77"/>
      <c r="IH85" s="77"/>
      <c r="II85" s="77"/>
      <c r="IJ85" s="77"/>
      <c r="IK85" s="77"/>
      <c r="IL85" s="77"/>
      <c r="IM85" s="77"/>
      <c r="IN85" s="77"/>
      <c r="IO85" s="77"/>
      <c r="IP85" s="77"/>
      <c r="IQ85" s="77"/>
      <c r="IR85" s="77"/>
      <c r="IS85" s="77"/>
      <c r="IT85" s="77"/>
      <c r="IU85" s="77"/>
    </row>
    <row r="86" spans="1:255" ht="12.75" customHeight="1" x14ac:dyDescent="0.25">
      <c r="A86" s="5"/>
      <c r="B86" s="8" t="s">
        <v>33</v>
      </c>
      <c r="C86" s="9"/>
      <c r="D86" s="9"/>
      <c r="E86" s="9"/>
      <c r="F86" s="107"/>
      <c r="G86" s="108">
        <f>SUM(G84:G85)</f>
        <v>2280000</v>
      </c>
    </row>
    <row r="87" spans="1:255" s="1" customFormat="1" ht="12" customHeight="1" x14ac:dyDescent="0.25">
      <c r="A87" s="2"/>
      <c r="B87" s="29"/>
      <c r="C87" s="29"/>
      <c r="D87" s="29"/>
      <c r="E87" s="29"/>
      <c r="F87" s="30"/>
      <c r="G87" s="31"/>
    </row>
    <row r="88" spans="1:255" ht="12" customHeight="1" x14ac:dyDescent="0.25">
      <c r="A88" s="11"/>
      <c r="B88" s="113" t="s">
        <v>34</v>
      </c>
      <c r="C88" s="114"/>
      <c r="D88" s="114"/>
      <c r="E88" s="114"/>
      <c r="F88" s="114"/>
      <c r="G88" s="115">
        <f>G31+G36+G45+G80+G86</f>
        <v>16188888</v>
      </c>
    </row>
    <row r="89" spans="1:255" ht="12" customHeight="1" x14ac:dyDescent="0.25">
      <c r="A89" s="11"/>
      <c r="B89" s="116" t="s">
        <v>35</v>
      </c>
      <c r="C89" s="117"/>
      <c r="D89" s="117"/>
      <c r="E89" s="117"/>
      <c r="F89" s="117"/>
      <c r="G89" s="118">
        <f>G88*0.05</f>
        <v>809444.4</v>
      </c>
    </row>
    <row r="90" spans="1:255" ht="12" customHeight="1" x14ac:dyDescent="0.25">
      <c r="A90" s="11"/>
      <c r="B90" s="119" t="s">
        <v>36</v>
      </c>
      <c r="C90" s="120"/>
      <c r="D90" s="120"/>
      <c r="E90" s="120"/>
      <c r="F90" s="120"/>
      <c r="G90" s="121">
        <f>G89+G88</f>
        <v>16998332.399999999</v>
      </c>
    </row>
    <row r="91" spans="1:255" ht="12" customHeight="1" x14ac:dyDescent="0.25">
      <c r="A91" s="11"/>
      <c r="B91" s="116" t="s">
        <v>37</v>
      </c>
      <c r="C91" s="117"/>
      <c r="D91" s="117"/>
      <c r="E91" s="117"/>
      <c r="F91" s="117"/>
      <c r="G91" s="118">
        <f>G11</f>
        <v>21600000</v>
      </c>
    </row>
    <row r="92" spans="1:255" ht="12" customHeight="1" x14ac:dyDescent="0.25">
      <c r="A92" s="11"/>
      <c r="B92" s="122" t="s">
        <v>38</v>
      </c>
      <c r="C92" s="123"/>
      <c r="D92" s="123"/>
      <c r="E92" s="123"/>
      <c r="F92" s="123"/>
      <c r="G92" s="124">
        <f>G91-G90</f>
        <v>4601667.6000000015</v>
      </c>
    </row>
    <row r="93" spans="1:255" s="1" customFormat="1" ht="12" customHeight="1" x14ac:dyDescent="0.25">
      <c r="A93" s="11"/>
      <c r="B93" s="32" t="s">
        <v>143</v>
      </c>
      <c r="C93" s="33"/>
      <c r="D93" s="33"/>
      <c r="E93" s="33"/>
      <c r="F93" s="33"/>
      <c r="G93" s="34"/>
    </row>
    <row r="94" spans="1:255" s="1" customFormat="1" ht="12.75" customHeight="1" thickBot="1" x14ac:dyDescent="0.3">
      <c r="A94" s="11"/>
      <c r="B94" s="35"/>
      <c r="C94" s="33"/>
      <c r="D94" s="33"/>
      <c r="E94" s="33"/>
      <c r="F94" s="33"/>
      <c r="G94" s="34"/>
    </row>
    <row r="95" spans="1:255" s="1" customFormat="1" ht="12" customHeight="1" x14ac:dyDescent="0.25">
      <c r="A95" s="11"/>
      <c r="B95" s="36" t="s">
        <v>144</v>
      </c>
      <c r="C95" s="37"/>
      <c r="D95" s="37"/>
      <c r="E95" s="37"/>
      <c r="F95" s="38"/>
      <c r="G95" s="34"/>
    </row>
    <row r="96" spans="1:255" s="1" customFormat="1" ht="12" customHeight="1" x14ac:dyDescent="0.25">
      <c r="A96" s="11"/>
      <c r="B96" s="39" t="s">
        <v>39</v>
      </c>
      <c r="C96" s="40"/>
      <c r="D96" s="40"/>
      <c r="E96" s="40"/>
      <c r="F96" s="41"/>
      <c r="G96" s="34"/>
    </row>
    <row r="97" spans="1:7" s="1" customFormat="1" ht="12" customHeight="1" x14ac:dyDescent="0.25">
      <c r="A97" s="11"/>
      <c r="B97" s="39" t="s">
        <v>40</v>
      </c>
      <c r="C97" s="40"/>
      <c r="D97" s="40"/>
      <c r="E97" s="40"/>
      <c r="F97" s="41"/>
      <c r="G97" s="34"/>
    </row>
    <row r="98" spans="1:7" s="1" customFormat="1" ht="12" customHeight="1" x14ac:dyDescent="0.25">
      <c r="A98" s="11"/>
      <c r="B98" s="39" t="s">
        <v>41</v>
      </c>
      <c r="C98" s="40"/>
      <c r="D98" s="40"/>
      <c r="E98" s="40"/>
      <c r="F98" s="41"/>
      <c r="G98" s="34"/>
    </row>
    <row r="99" spans="1:7" s="1" customFormat="1" ht="12" customHeight="1" x14ac:dyDescent="0.25">
      <c r="A99" s="11"/>
      <c r="B99" s="39" t="s">
        <v>42</v>
      </c>
      <c r="C99" s="40"/>
      <c r="D99" s="40"/>
      <c r="E99" s="40"/>
      <c r="F99" s="41"/>
      <c r="G99" s="34"/>
    </row>
    <row r="100" spans="1:7" s="1" customFormat="1" ht="12" customHeight="1" x14ac:dyDescent="0.25">
      <c r="A100" s="11"/>
      <c r="B100" s="39" t="s">
        <v>43</v>
      </c>
      <c r="C100" s="40"/>
      <c r="D100" s="40"/>
      <c r="E100" s="40"/>
      <c r="F100" s="41"/>
      <c r="G100" s="34"/>
    </row>
    <row r="101" spans="1:7" s="1" customFormat="1" ht="12.75" customHeight="1" thickBot="1" x14ac:dyDescent="0.3">
      <c r="A101" s="11"/>
      <c r="B101" s="42" t="s">
        <v>44</v>
      </c>
      <c r="C101" s="43"/>
      <c r="D101" s="43"/>
      <c r="E101" s="43"/>
      <c r="F101" s="44"/>
      <c r="G101" s="34"/>
    </row>
    <row r="102" spans="1:7" s="1" customFormat="1" ht="12.75" customHeight="1" x14ac:dyDescent="0.25">
      <c r="A102" s="11"/>
      <c r="B102" s="35"/>
      <c r="C102" s="40"/>
      <c r="D102" s="40"/>
      <c r="E102" s="40"/>
      <c r="F102" s="40"/>
      <c r="G102" s="34"/>
    </row>
    <row r="103" spans="1:7" s="1" customFormat="1" ht="15" customHeight="1" thickBot="1" x14ac:dyDescent="0.3">
      <c r="A103" s="11"/>
      <c r="B103" s="63" t="s">
        <v>45</v>
      </c>
      <c r="C103" s="64"/>
      <c r="D103" s="45"/>
      <c r="E103" s="46"/>
      <c r="F103" s="46"/>
      <c r="G103" s="34"/>
    </row>
    <row r="104" spans="1:7" s="1" customFormat="1" ht="12" customHeight="1" x14ac:dyDescent="0.25">
      <c r="A104" s="11"/>
      <c r="B104" s="47" t="s">
        <v>32</v>
      </c>
      <c r="C104" s="48" t="s">
        <v>46</v>
      </c>
      <c r="D104" s="49" t="s">
        <v>47</v>
      </c>
      <c r="E104" s="46"/>
      <c r="F104" s="46"/>
      <c r="G104" s="34"/>
    </row>
    <row r="105" spans="1:7" s="1" customFormat="1" ht="12" customHeight="1" x14ac:dyDescent="0.25">
      <c r="A105" s="11"/>
      <c r="B105" s="50" t="s">
        <v>48</v>
      </c>
      <c r="C105" s="51">
        <f>G31</f>
        <v>5880000</v>
      </c>
      <c r="D105" s="52">
        <f>(C105/C111)</f>
        <v>0.34591628529396218</v>
      </c>
      <c r="E105" s="46"/>
      <c r="F105" s="46"/>
      <c r="G105" s="34"/>
    </row>
    <row r="106" spans="1:7" s="1" customFormat="1" ht="12" customHeight="1" x14ac:dyDescent="0.25">
      <c r="A106" s="11"/>
      <c r="B106" s="50" t="s">
        <v>49</v>
      </c>
      <c r="C106" s="51">
        <f>G36</f>
        <v>100000</v>
      </c>
      <c r="D106" s="52">
        <f>+C106/C111</f>
        <v>5.8829300220061588E-3</v>
      </c>
      <c r="E106" s="46"/>
      <c r="F106" s="46"/>
      <c r="G106" s="34"/>
    </row>
    <row r="107" spans="1:7" s="1" customFormat="1" ht="12" customHeight="1" x14ac:dyDescent="0.25">
      <c r="A107" s="11"/>
      <c r="B107" s="50" t="s">
        <v>50</v>
      </c>
      <c r="C107" s="51">
        <f>G45</f>
        <v>540000</v>
      </c>
      <c r="D107" s="52">
        <f>(C107/C111)</f>
        <v>3.1767822118833257E-2</v>
      </c>
      <c r="E107" s="46"/>
      <c r="F107" s="46"/>
      <c r="G107" s="34"/>
    </row>
    <row r="108" spans="1:7" s="1" customFormat="1" ht="12" customHeight="1" x14ac:dyDescent="0.25">
      <c r="A108" s="11"/>
      <c r="B108" s="50" t="s">
        <v>27</v>
      </c>
      <c r="C108" s="51">
        <f>G80</f>
        <v>7388888</v>
      </c>
      <c r="D108" s="52">
        <f>(C108/C111)</f>
        <v>0.43468311044441044</v>
      </c>
      <c r="E108" s="46"/>
      <c r="F108" s="46"/>
      <c r="G108" s="34"/>
    </row>
    <row r="109" spans="1:7" s="1" customFormat="1" ht="12" customHeight="1" x14ac:dyDescent="0.25">
      <c r="A109" s="11"/>
      <c r="B109" s="50" t="s">
        <v>51</v>
      </c>
      <c r="C109" s="53">
        <f>G86</f>
        <v>2280000</v>
      </c>
      <c r="D109" s="52">
        <f>(C109/C111)</f>
        <v>0.13413080450174042</v>
      </c>
      <c r="E109" s="54"/>
      <c r="F109" s="54"/>
      <c r="G109" s="34"/>
    </row>
    <row r="110" spans="1:7" s="1" customFormat="1" ht="12" customHeight="1" x14ac:dyDescent="0.25">
      <c r="A110" s="11"/>
      <c r="B110" s="50" t="s">
        <v>52</v>
      </c>
      <c r="C110" s="53">
        <f>G89</f>
        <v>809444.4</v>
      </c>
      <c r="D110" s="52">
        <f>(C110/C111)</f>
        <v>4.7619047619047623E-2</v>
      </c>
      <c r="E110" s="54"/>
      <c r="F110" s="54"/>
      <c r="G110" s="34"/>
    </row>
    <row r="111" spans="1:7" s="1" customFormat="1" ht="12.75" customHeight="1" thickBot="1" x14ac:dyDescent="0.3">
      <c r="A111" s="11"/>
      <c r="B111" s="55" t="s">
        <v>53</v>
      </c>
      <c r="C111" s="56">
        <f>SUM(C105:C110)</f>
        <v>16998332.399999999</v>
      </c>
      <c r="D111" s="57">
        <f>SUM(D105:D110)</f>
        <v>1.0000000000000002</v>
      </c>
      <c r="E111" s="54"/>
      <c r="F111" s="54"/>
      <c r="G111" s="34"/>
    </row>
    <row r="112" spans="1:7" s="1" customFormat="1" ht="12" customHeight="1" x14ac:dyDescent="0.25">
      <c r="A112" s="11"/>
      <c r="B112" s="35"/>
      <c r="C112" s="33"/>
      <c r="D112" s="33"/>
      <c r="E112" s="33"/>
      <c r="F112" s="33"/>
      <c r="G112" s="34"/>
    </row>
    <row r="113" spans="1:7" s="1" customFormat="1" ht="12.75" customHeight="1" thickBot="1" x14ac:dyDescent="0.3">
      <c r="A113" s="11"/>
      <c r="B113" s="17"/>
      <c r="C113" s="33"/>
      <c r="D113" s="33"/>
      <c r="E113" s="33"/>
      <c r="F113" s="33"/>
      <c r="G113" s="34"/>
    </row>
    <row r="114" spans="1:7" s="1" customFormat="1" ht="12" customHeight="1" thickBot="1" x14ac:dyDescent="0.3">
      <c r="A114" s="11"/>
      <c r="B114" s="65" t="s">
        <v>145</v>
      </c>
      <c r="C114" s="66"/>
      <c r="D114" s="66"/>
      <c r="E114" s="67"/>
      <c r="F114" s="54"/>
      <c r="G114" s="34"/>
    </row>
    <row r="115" spans="1:7" s="1" customFormat="1" ht="12" customHeight="1" x14ac:dyDescent="0.25">
      <c r="A115" s="11"/>
      <c r="B115" s="58" t="s">
        <v>146</v>
      </c>
      <c r="C115" s="59">
        <v>70000</v>
      </c>
      <c r="D115" s="59">
        <f>G8</f>
        <v>72000</v>
      </c>
      <c r="E115" s="59">
        <v>74000</v>
      </c>
      <c r="F115" s="60"/>
      <c r="G115" s="61"/>
    </row>
    <row r="116" spans="1:7" s="1" customFormat="1" ht="12.75" customHeight="1" thickBot="1" x14ac:dyDescent="0.3">
      <c r="A116" s="11"/>
      <c r="B116" s="55" t="s">
        <v>147</v>
      </c>
      <c r="C116" s="56">
        <f>(G90/C115)</f>
        <v>242.83331999999999</v>
      </c>
      <c r="D116" s="56">
        <f>(G90/D115)</f>
        <v>236.08794999999998</v>
      </c>
      <c r="E116" s="62">
        <f>(G90/E115)</f>
        <v>229.70719459459457</v>
      </c>
      <c r="F116" s="60"/>
      <c r="G116" s="61"/>
    </row>
    <row r="117" spans="1:7" s="1" customFormat="1" ht="15.6" customHeight="1" x14ac:dyDescent="0.25">
      <c r="A117" s="11"/>
      <c r="B117" s="12" t="s">
        <v>54</v>
      </c>
      <c r="C117" s="10"/>
      <c r="D117" s="10"/>
      <c r="E117" s="10"/>
      <c r="F117" s="10"/>
      <c r="G117" s="15"/>
    </row>
  </sheetData>
  <mergeCells count="10">
    <mergeCell ref="B16:G16"/>
    <mergeCell ref="B103:C103"/>
    <mergeCell ref="B114:E114"/>
    <mergeCell ref="E8:F8"/>
    <mergeCell ref="E9:F9"/>
    <mergeCell ref="E10:F10"/>
    <mergeCell ref="E12:F12"/>
    <mergeCell ref="E13:F13"/>
    <mergeCell ref="E14:F14"/>
    <mergeCell ref="E11:F11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G7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Botado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2022-02-19T01:45:31Z</cp:lastPrinted>
  <dcterms:created xsi:type="dcterms:W3CDTF">2020-11-27T12:49:26Z</dcterms:created>
  <dcterms:modified xsi:type="dcterms:W3CDTF">2023-02-02T19:51:47Z</dcterms:modified>
</cp:coreProperties>
</file>