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PRADERA PERMANE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C75" i="1" l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<sst xmlns="http://schemas.openxmlformats.org/spreadsheetml/2006/main" count="133" uniqueCount="93">
  <si>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</si>
  <si>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</si>
  <si>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</si>
  <si>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</si>
  <si>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</si>
  <si>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</si>
  <si>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</si>
  <si>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</si>
  <si>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</si>
  <si>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</si>
  <si>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</si>
  <si>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</si>
  <si>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</si>
  <si>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</si>
  <si>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</si>
  <si>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</si>
  <si>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</si>
  <si>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</si>
  <si>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</si>
  <si>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</si>
  <si>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</si>
  <si>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</si>
  <si>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</si>
  <si>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</si>
  <si>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</si>
  <si>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</si>
  <si>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</si>
  <si>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</si>
  <si>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</si>
  <si>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</si>
  <si>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</si>
  <si>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</si>
  <si>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</si>
  <si>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</si>
  <si>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</si>
  <si>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</si>
  <si>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</si>
  <si>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</si>
  <si>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</si>
  <si>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</si>
  <si>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</si>
  <si>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</si>
  <si>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</si>
  <si>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</si>
  <si>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</si>
  <si>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</si>
  <si>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</si>
  <si>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</si>
  <si>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</si>
  <si>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</si>
  <si>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</si>
  <si>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</si>
  <si>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</si>
  <si>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</si>
  <si>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</si>
  <si>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</si>
  <si>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</si>
  <si>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La Araucanía</t>
  </si>
  <si>
    <t>Sequía</t>
  </si>
  <si>
    <t>Rastraje</t>
  </si>
  <si>
    <t xml:space="preserve">Kg </t>
  </si>
  <si>
    <t xml:space="preserve">Lt </t>
  </si>
  <si>
    <t>PRADERA PERMANENTE</t>
  </si>
  <si>
    <t>Mezcla Triple mix: Ballica Stellar AR1; Pasto Ovillo y Festuca</t>
  </si>
  <si>
    <t>Fumigación</t>
  </si>
  <si>
    <t>Vibrocultivador</t>
  </si>
  <si>
    <t>Rodón</t>
  </si>
  <si>
    <t>Siembra</t>
  </si>
  <si>
    <t>Encaladora</t>
  </si>
  <si>
    <t>Febrero</t>
  </si>
  <si>
    <t>Marzo</t>
  </si>
  <si>
    <t>N° Jornadas/hrs</t>
  </si>
  <si>
    <t>Mezcla Triple Mix</t>
  </si>
  <si>
    <t>Superfosfato Triple</t>
  </si>
  <si>
    <t>Muriato de Potasio</t>
  </si>
  <si>
    <t>Urea</t>
  </si>
  <si>
    <t>ENMIENDAS</t>
  </si>
  <si>
    <t>Cal Soprocal</t>
  </si>
  <si>
    <t>Kg</t>
  </si>
  <si>
    <t>PRECIO ESPERADO ($/kg m.s.)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</si>
  <si>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</si>
  <si>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</si>
  <si>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</si>
  <si>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($/Kilos de Carne) (*)</t>
  </si>
  <si>
    <t>Pastoreo directo</t>
  </si>
  <si>
    <t>Permanente</t>
  </si>
  <si>
    <t>$/há</t>
  </si>
  <si>
    <t>Rendimiento (kilos de carne/hà)</t>
  </si>
  <si>
    <t>RENDIMIENTO (kg carne/há.)</t>
  </si>
  <si>
    <t>Glifosato</t>
  </si>
  <si>
    <t>PUREN</t>
  </si>
  <si>
    <t>Enero 2023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</si>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</sst>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0" fontId="1" fillId="2" borderId="22" xfId="0" applyFont="1" applyFill="1" applyBorder="1" applyAlignment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ont="1" applyFill="1" applyBorder="1" applyAlignment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19050</xdr:colOff>
      <xdr:row>7</xdr:row>
      <xdr:rowOff>158814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6229350" cy="1301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76" workbookViewId="0">
      <selection activeCell="O8" sqref="O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5"/>
      <c r="C8" s="3"/>
      <c r="D8" s="2"/>
      <c r="E8" s="3"/>
      <c r="F8" s="3"/>
      <c r="G8" s="3"/>
    </row>
    <row r="9" spans="1:255" s="41" customFormat="1" ht="12.75" customHeight="1" x14ac:dyDescent="0.25">
      <c r="A9" s="78"/>
      <c r="B9" s="147" t="s">
        <v>0</v>
      </c>
      <c r="C9" s="141" t="s">
        <v>62</v>
      </c>
      <c r="D9" s="39"/>
      <c r="E9" s="153" t="s">
        <v>88</v>
      </c>
      <c r="F9" s="154"/>
      <c r="G9" s="17">
        <v>700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x14ac:dyDescent="0.25">
      <c r="A10" s="78"/>
      <c r="B10" s="148" t="s">
        <v>1</v>
      </c>
      <c r="C10" s="142" t="s">
        <v>63</v>
      </c>
      <c r="D10" s="42"/>
      <c r="E10" s="151" t="s">
        <v>2</v>
      </c>
      <c r="F10" s="152"/>
      <c r="G10" s="22" t="s">
        <v>91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12.75" customHeight="1" x14ac:dyDescent="0.25">
      <c r="A11" s="78"/>
      <c r="B11" s="148" t="s">
        <v>3</v>
      </c>
      <c r="C11" s="143" t="s">
        <v>4</v>
      </c>
      <c r="D11" s="42"/>
      <c r="E11" s="151" t="s">
        <v>79</v>
      </c>
      <c r="F11" s="152"/>
      <c r="G11" s="129">
        <v>2000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41" customFormat="1" ht="12.75" customHeight="1" x14ac:dyDescent="0.25">
      <c r="A12" s="78"/>
      <c r="B12" s="148" t="s">
        <v>5</v>
      </c>
      <c r="C12" s="142" t="s">
        <v>57</v>
      </c>
      <c r="D12" s="42"/>
      <c r="E12" s="34" t="s">
        <v>6</v>
      </c>
      <c r="F12" s="35"/>
      <c r="G12" s="24">
        <f>(G9*G11)</f>
        <v>1400000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41" customFormat="1" ht="12.75" customHeight="1" x14ac:dyDescent="0.25">
      <c r="A13" s="78"/>
      <c r="B13" s="148" t="s">
        <v>7</v>
      </c>
      <c r="C13" s="143" t="s">
        <v>90</v>
      </c>
      <c r="D13" s="42"/>
      <c r="E13" s="151" t="s">
        <v>8</v>
      </c>
      <c r="F13" s="152"/>
      <c r="G13" s="22" t="s">
        <v>84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41" customFormat="1" ht="12.75" customHeight="1" x14ac:dyDescent="0.25">
      <c r="A14" s="78"/>
      <c r="B14" s="148" t="s">
        <v>9</v>
      </c>
      <c r="C14" s="143" t="s">
        <v>90</v>
      </c>
      <c r="D14" s="42"/>
      <c r="E14" s="151" t="s">
        <v>10</v>
      </c>
      <c r="F14" s="152"/>
      <c r="G14" s="22" t="s">
        <v>85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1" customFormat="1" ht="12.75" customHeight="1" x14ac:dyDescent="0.25">
      <c r="A15" s="78"/>
      <c r="B15" s="148" t="s">
        <v>11</v>
      </c>
      <c r="C15" s="144">
        <v>44986</v>
      </c>
      <c r="D15" s="42"/>
      <c r="E15" s="155" t="s">
        <v>12</v>
      </c>
      <c r="F15" s="156"/>
      <c r="G15" s="23" t="s">
        <v>58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41" customFormat="1" ht="12" customHeight="1" x14ac:dyDescent="0.25">
      <c r="A16" s="43"/>
      <c r="B16" s="146"/>
      <c r="C16" s="44"/>
      <c r="D16" s="45"/>
      <c r="E16" s="46"/>
      <c r="F16" s="46"/>
      <c r="G16" s="4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41" customFormat="1" ht="12" customHeight="1" x14ac:dyDescent="0.25">
      <c r="A17" s="48"/>
      <c r="B17" s="157" t="s">
        <v>13</v>
      </c>
      <c r="C17" s="158"/>
      <c r="D17" s="158"/>
      <c r="E17" s="158"/>
      <c r="F17" s="158"/>
      <c r="G17" s="158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s="41" customFormat="1" ht="12" customHeight="1" x14ac:dyDescent="0.25">
      <c r="A18" s="43"/>
      <c r="B18" s="49"/>
      <c r="C18" s="50"/>
      <c r="D18" s="50"/>
      <c r="E18" s="50"/>
      <c r="F18" s="51"/>
      <c r="G18" s="5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41" customFormat="1" ht="12" customHeight="1" x14ac:dyDescent="0.25">
      <c r="A19" s="37"/>
      <c r="B19" s="52" t="s">
        <v>14</v>
      </c>
      <c r="C19" s="53"/>
      <c r="D19" s="54"/>
      <c r="E19" s="54"/>
      <c r="F19" s="54"/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s="41" customFormat="1" ht="24" customHeight="1" x14ac:dyDescent="0.25">
      <c r="A20" s="48"/>
      <c r="B20" s="55" t="s">
        <v>15</v>
      </c>
      <c r="C20" s="55" t="s">
        <v>16</v>
      </c>
      <c r="D20" s="55" t="s">
        <v>17</v>
      </c>
      <c r="E20" s="55" t="s">
        <v>18</v>
      </c>
      <c r="F20" s="55" t="s">
        <v>19</v>
      </c>
      <c r="G20" s="55" t="s">
        <v>20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s="41" customFormat="1" ht="12.75" customHeight="1" x14ac:dyDescent="0.25">
      <c r="A21" s="48"/>
      <c r="B21" s="21"/>
      <c r="C21" s="6"/>
      <c r="D21" s="30"/>
      <c r="E21" s="29"/>
      <c r="F21" s="5"/>
      <c r="G21" s="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41" customFormat="1" ht="12.75" customHeight="1" x14ac:dyDescent="0.25">
      <c r="A22" s="48"/>
      <c r="B22" s="7" t="s">
        <v>21</v>
      </c>
      <c r="C22" s="8"/>
      <c r="D22" s="8"/>
      <c r="E22" s="8"/>
      <c r="F22" s="9"/>
      <c r="G22" s="1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41" customFormat="1" ht="12" customHeight="1" x14ac:dyDescent="0.25">
      <c r="A23" s="43"/>
      <c r="B23" s="49"/>
      <c r="C23" s="51"/>
      <c r="D23" s="51"/>
      <c r="E23" s="51"/>
      <c r="F23" s="56"/>
      <c r="G23" s="5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41" customFormat="1" ht="12" customHeight="1" x14ac:dyDescent="0.25">
      <c r="A24" s="37"/>
      <c r="B24" s="57" t="s">
        <v>22</v>
      </c>
      <c r="C24" s="58"/>
      <c r="D24" s="59"/>
      <c r="E24" s="59"/>
      <c r="F24" s="60"/>
      <c r="G24" s="6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41" customFormat="1" ht="24" customHeight="1" x14ac:dyDescent="0.25">
      <c r="A25" s="37"/>
      <c r="B25" s="61" t="s">
        <v>15</v>
      </c>
      <c r="C25" s="62" t="s">
        <v>16</v>
      </c>
      <c r="D25" s="62" t="s">
        <v>17</v>
      </c>
      <c r="E25" s="61" t="s">
        <v>18</v>
      </c>
      <c r="F25" s="62" t="s">
        <v>19</v>
      </c>
      <c r="G25" s="61" t="s">
        <v>20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41" customFormat="1" ht="12" customHeight="1" x14ac:dyDescent="0.25">
      <c r="A26" s="37"/>
      <c r="B26" s="63"/>
      <c r="C26" s="64"/>
      <c r="D26" s="64"/>
      <c r="E26" s="64"/>
      <c r="F26" s="63"/>
      <c r="G26" s="6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41" customFormat="1" ht="12" customHeight="1" x14ac:dyDescent="0.25">
      <c r="A27" s="37"/>
      <c r="B27" s="11" t="s">
        <v>23</v>
      </c>
      <c r="C27" s="12"/>
      <c r="D27" s="12"/>
      <c r="E27" s="12"/>
      <c r="F27" s="13"/>
      <c r="G27" s="1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41" customFormat="1" ht="12" customHeight="1" x14ac:dyDescent="0.25">
      <c r="A28" s="43"/>
      <c r="B28" s="65"/>
      <c r="C28" s="66"/>
      <c r="D28" s="66"/>
      <c r="E28" s="66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41" customFormat="1" ht="12" customHeight="1" x14ac:dyDescent="0.25">
      <c r="A29" s="37"/>
      <c r="B29" s="57" t="s">
        <v>24</v>
      </c>
      <c r="C29" s="58"/>
      <c r="D29" s="59"/>
      <c r="E29" s="59"/>
      <c r="F29" s="60"/>
      <c r="G29" s="6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41" customFormat="1" ht="24" customHeight="1" x14ac:dyDescent="0.25">
      <c r="A30" s="37"/>
      <c r="B30" s="68" t="s">
        <v>15</v>
      </c>
      <c r="C30" s="68" t="s">
        <v>16</v>
      </c>
      <c r="D30" s="68" t="s">
        <v>71</v>
      </c>
      <c r="E30" s="68" t="s">
        <v>18</v>
      </c>
      <c r="F30" s="69" t="s">
        <v>19</v>
      </c>
      <c r="G30" s="68" t="s">
        <v>20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41" customFormat="1" ht="12" customHeight="1" x14ac:dyDescent="0.25">
      <c r="A31" s="48"/>
      <c r="B31" s="31" t="s">
        <v>64</v>
      </c>
      <c r="C31" s="32" t="s">
        <v>25</v>
      </c>
      <c r="D31" s="130">
        <v>0.1</v>
      </c>
      <c r="E31" s="33" t="s">
        <v>69</v>
      </c>
      <c r="F31" s="33">
        <v>135000</v>
      </c>
      <c r="G31" s="5">
        <f t="shared" ref="G31:G36" si="0">(D31*F31)</f>
        <v>13500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41" customFormat="1" ht="12" customHeight="1" x14ac:dyDescent="0.25">
      <c r="A32" s="48"/>
      <c r="B32" s="31" t="s">
        <v>59</v>
      </c>
      <c r="C32" s="32" t="s">
        <v>25</v>
      </c>
      <c r="D32" s="130">
        <v>0.1</v>
      </c>
      <c r="E32" s="33" t="s">
        <v>70</v>
      </c>
      <c r="F32" s="33">
        <v>135000</v>
      </c>
      <c r="G32" s="5">
        <f t="shared" si="0"/>
        <v>13500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41" customFormat="1" ht="12" customHeight="1" x14ac:dyDescent="0.25">
      <c r="A33" s="48"/>
      <c r="B33" s="31" t="s">
        <v>65</v>
      </c>
      <c r="C33" s="32" t="s">
        <v>25</v>
      </c>
      <c r="D33" s="130">
        <v>0.1</v>
      </c>
      <c r="E33" s="33" t="s">
        <v>70</v>
      </c>
      <c r="F33" s="33">
        <v>240000</v>
      </c>
      <c r="G33" s="5">
        <f t="shared" si="0"/>
        <v>24000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41" customFormat="1" ht="12" customHeight="1" x14ac:dyDescent="0.25">
      <c r="A34" s="48"/>
      <c r="B34" s="31" t="s">
        <v>66</v>
      </c>
      <c r="C34" s="32" t="s">
        <v>25</v>
      </c>
      <c r="D34" s="130">
        <v>0.1</v>
      </c>
      <c r="E34" s="33" t="s">
        <v>70</v>
      </c>
      <c r="F34" s="33">
        <v>240000</v>
      </c>
      <c r="G34" s="5">
        <f t="shared" si="0"/>
        <v>24000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41" customFormat="1" ht="12" customHeight="1" x14ac:dyDescent="0.25">
      <c r="A35" s="48"/>
      <c r="B35" s="31" t="s">
        <v>68</v>
      </c>
      <c r="C35" s="32" t="s">
        <v>25</v>
      </c>
      <c r="D35" s="130">
        <v>0.1</v>
      </c>
      <c r="E35" s="33" t="s">
        <v>70</v>
      </c>
      <c r="F35" s="33">
        <v>195000</v>
      </c>
      <c r="G35" s="5">
        <f t="shared" si="0"/>
        <v>19500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41" customFormat="1" ht="12" customHeight="1" x14ac:dyDescent="0.25">
      <c r="A36" s="48"/>
      <c r="B36" s="31" t="s">
        <v>67</v>
      </c>
      <c r="C36" s="32" t="s">
        <v>25</v>
      </c>
      <c r="D36" s="130">
        <v>0.1</v>
      </c>
      <c r="E36" s="33" t="s">
        <v>70</v>
      </c>
      <c r="F36" s="33">
        <v>315000</v>
      </c>
      <c r="G36" s="5">
        <f t="shared" si="0"/>
        <v>31500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41" customFormat="1" ht="12.75" customHeight="1" x14ac:dyDescent="0.25">
      <c r="A37" s="37"/>
      <c r="B37" s="11" t="s">
        <v>26</v>
      </c>
      <c r="C37" s="12"/>
      <c r="D37" s="131"/>
      <c r="E37" s="131"/>
      <c r="F37" s="131"/>
      <c r="G37" s="132">
        <f>SUM(G31:G36)</f>
        <v>126000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41" customFormat="1" ht="12" customHeight="1" x14ac:dyDescent="0.25">
      <c r="A38" s="43"/>
      <c r="B38" s="65"/>
      <c r="C38" s="66"/>
      <c r="D38" s="66"/>
      <c r="E38" s="66"/>
      <c r="F38" s="67"/>
      <c r="G38" s="6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s="41" customFormat="1" ht="12" customHeight="1" x14ac:dyDescent="0.25">
      <c r="A39" s="37"/>
      <c r="B39" s="57" t="s">
        <v>27</v>
      </c>
      <c r="C39" s="58"/>
      <c r="D39" s="59"/>
      <c r="E39" s="59"/>
      <c r="F39" s="60"/>
      <c r="G39" s="6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s="41" customFormat="1" ht="24" customHeight="1" x14ac:dyDescent="0.25">
      <c r="A40" s="37"/>
      <c r="B40" s="69" t="s">
        <v>28</v>
      </c>
      <c r="C40" s="69" t="s">
        <v>29</v>
      </c>
      <c r="D40" s="69" t="s">
        <v>30</v>
      </c>
      <c r="E40" s="69" t="s">
        <v>18</v>
      </c>
      <c r="F40" s="69" t="s">
        <v>19</v>
      </c>
      <c r="G40" s="69" t="s">
        <v>20</v>
      </c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s="41" customFormat="1" ht="12" customHeight="1" x14ac:dyDescent="0.25">
      <c r="A41" s="48"/>
      <c r="B41" s="14" t="s">
        <v>31</v>
      </c>
      <c r="C41" s="15"/>
      <c r="D41" s="15"/>
      <c r="E41" s="15"/>
      <c r="F41" s="15"/>
      <c r="G41" s="15"/>
      <c r="H41" s="40"/>
      <c r="I41" s="40"/>
      <c r="J41" s="4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41" customFormat="1" ht="12" customHeight="1" x14ac:dyDescent="0.25">
      <c r="A42" s="48"/>
      <c r="B42" s="4" t="s">
        <v>72</v>
      </c>
      <c r="C42" s="16" t="s">
        <v>78</v>
      </c>
      <c r="D42" s="133">
        <v>25</v>
      </c>
      <c r="E42" s="38" t="s">
        <v>70</v>
      </c>
      <c r="F42" s="134">
        <v>12000</v>
      </c>
      <c r="G42" s="134">
        <f>(D42*F42)</f>
        <v>300000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s="41" customFormat="1" ht="12" customHeight="1" x14ac:dyDescent="0.25">
      <c r="A43" s="48"/>
      <c r="B43" s="18" t="s">
        <v>32</v>
      </c>
      <c r="C43" s="19"/>
      <c r="D43" s="135"/>
      <c r="E43" s="135"/>
      <c r="F43" s="134"/>
      <c r="G43" s="13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41" customFormat="1" ht="12" customHeight="1" x14ac:dyDescent="0.25">
      <c r="A44" s="48"/>
      <c r="B44" s="25" t="s">
        <v>73</v>
      </c>
      <c r="C44" s="26" t="s">
        <v>60</v>
      </c>
      <c r="D44" s="136">
        <v>150</v>
      </c>
      <c r="E44" s="38" t="s">
        <v>70</v>
      </c>
      <c r="F44" s="134">
        <v>1300</v>
      </c>
      <c r="G44" s="134">
        <f>(D44*F44)</f>
        <v>195000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41" customFormat="1" ht="12" customHeight="1" x14ac:dyDescent="0.25">
      <c r="A45" s="48"/>
      <c r="B45" s="25" t="s">
        <v>74</v>
      </c>
      <c r="C45" s="26" t="s">
        <v>78</v>
      </c>
      <c r="D45" s="136">
        <v>100</v>
      </c>
      <c r="E45" s="38" t="s">
        <v>70</v>
      </c>
      <c r="F45" s="134">
        <v>1300</v>
      </c>
      <c r="G45" s="134">
        <f t="shared" ref="G45:G46" si="1">(D45*F45)</f>
        <v>130000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41" customFormat="1" ht="12" customHeight="1" x14ac:dyDescent="0.25">
      <c r="A46" s="48"/>
      <c r="B46" s="25" t="s">
        <v>75</v>
      </c>
      <c r="C46" s="26" t="s">
        <v>78</v>
      </c>
      <c r="D46" s="136">
        <v>200</v>
      </c>
      <c r="E46" s="38" t="s">
        <v>70</v>
      </c>
      <c r="F46" s="134">
        <v>1200</v>
      </c>
      <c r="G46" s="134">
        <f t="shared" si="1"/>
        <v>240000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41" customFormat="1" ht="12" customHeight="1" x14ac:dyDescent="0.25">
      <c r="A47" s="48"/>
      <c r="B47" s="18" t="s">
        <v>76</v>
      </c>
      <c r="C47" s="26"/>
      <c r="D47" s="136"/>
      <c r="E47" s="137"/>
      <c r="F47" s="134"/>
      <c r="G47" s="134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1" customFormat="1" ht="12" customHeight="1" x14ac:dyDescent="0.25">
      <c r="A48" s="48"/>
      <c r="B48" s="25" t="s">
        <v>77</v>
      </c>
      <c r="C48" s="26" t="s">
        <v>60</v>
      </c>
      <c r="D48" s="136">
        <v>200</v>
      </c>
      <c r="E48" s="38" t="s">
        <v>70</v>
      </c>
      <c r="F48" s="134">
        <v>180</v>
      </c>
      <c r="G48" s="134">
        <f>(D48*F48)</f>
        <v>36000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1" customFormat="1" ht="12" customHeight="1" x14ac:dyDescent="0.25">
      <c r="A49" s="48"/>
      <c r="B49" s="18" t="s">
        <v>33</v>
      </c>
      <c r="C49" s="19"/>
      <c r="D49" s="135"/>
      <c r="E49" s="135"/>
      <c r="F49" s="134"/>
      <c r="G49" s="13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1" customFormat="1" ht="12" customHeight="1" x14ac:dyDescent="0.25">
      <c r="A50" s="48"/>
      <c r="B50" s="27" t="s">
        <v>89</v>
      </c>
      <c r="C50" s="28" t="s">
        <v>61</v>
      </c>
      <c r="D50" s="138">
        <v>2</v>
      </c>
      <c r="E50" s="139" t="s">
        <v>69</v>
      </c>
      <c r="F50" s="134">
        <v>13050</v>
      </c>
      <c r="G50" s="134">
        <f>(D50*F50)</f>
        <v>26100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1" customFormat="1" ht="13.5" customHeight="1" x14ac:dyDescent="0.25">
      <c r="A51" s="37"/>
      <c r="B51" s="11" t="s">
        <v>34</v>
      </c>
      <c r="C51" s="12"/>
      <c r="D51" s="131"/>
      <c r="E51" s="131"/>
      <c r="F51" s="131"/>
      <c r="G51" s="132">
        <f>SUM(G41:G50)</f>
        <v>927100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41" customFormat="1" ht="12" customHeight="1" x14ac:dyDescent="0.25">
      <c r="A52" s="43"/>
      <c r="B52" s="65"/>
      <c r="C52" s="66"/>
      <c r="D52" s="66"/>
      <c r="E52" s="71"/>
      <c r="F52" s="67"/>
      <c r="G52" s="6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41" customFormat="1" ht="12" customHeight="1" x14ac:dyDescent="0.25">
      <c r="A53" s="37"/>
      <c r="B53" s="57" t="s">
        <v>35</v>
      </c>
      <c r="C53" s="58"/>
      <c r="D53" s="59"/>
      <c r="E53" s="59"/>
      <c r="F53" s="60"/>
      <c r="G53" s="6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41" customFormat="1" ht="24" customHeight="1" x14ac:dyDescent="0.25">
      <c r="A54" s="37"/>
      <c r="B54" s="68" t="s">
        <v>36</v>
      </c>
      <c r="C54" s="69" t="s">
        <v>29</v>
      </c>
      <c r="D54" s="69" t="s">
        <v>30</v>
      </c>
      <c r="E54" s="68" t="s">
        <v>18</v>
      </c>
      <c r="F54" s="69" t="s">
        <v>19</v>
      </c>
      <c r="G54" s="68" t="s">
        <v>20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41" customFormat="1" ht="12.75" customHeight="1" x14ac:dyDescent="0.25">
      <c r="A55" s="48"/>
      <c r="B55" s="21"/>
      <c r="C55" s="16"/>
      <c r="D55" s="17"/>
      <c r="E55" s="6"/>
      <c r="F55" s="20"/>
      <c r="G55" s="1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41" customFormat="1" ht="13.5" customHeight="1" x14ac:dyDescent="0.25">
      <c r="A56" s="37"/>
      <c r="B56" s="72" t="s">
        <v>37</v>
      </c>
      <c r="C56" s="73"/>
      <c r="D56" s="73"/>
      <c r="E56" s="73"/>
      <c r="F56" s="74"/>
      <c r="G56" s="7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41" customFormat="1" ht="12" customHeight="1" x14ac:dyDescent="0.25">
      <c r="A57" s="43"/>
      <c r="B57" s="76"/>
      <c r="C57" s="76"/>
      <c r="D57" s="76"/>
      <c r="E57" s="76"/>
      <c r="F57" s="77"/>
      <c r="G57" s="7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41" customFormat="1" ht="12" customHeight="1" x14ac:dyDescent="0.25">
      <c r="A58" s="78"/>
      <c r="B58" s="79" t="s">
        <v>38</v>
      </c>
      <c r="C58" s="80"/>
      <c r="D58" s="80"/>
      <c r="E58" s="80"/>
      <c r="F58" s="80"/>
      <c r="G58" s="81">
        <f>G22+G37+G51+G56</f>
        <v>1053100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41" customFormat="1" ht="12" customHeight="1" x14ac:dyDescent="0.25">
      <c r="A59" s="78"/>
      <c r="B59" s="82" t="s">
        <v>39</v>
      </c>
      <c r="C59" s="83"/>
      <c r="D59" s="83"/>
      <c r="E59" s="83"/>
      <c r="F59" s="83"/>
      <c r="G59" s="84">
        <f>G58*0.05</f>
        <v>52655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41" customFormat="1" ht="12" customHeight="1" x14ac:dyDescent="0.25">
      <c r="A60" s="78"/>
      <c r="B60" s="85" t="s">
        <v>40</v>
      </c>
      <c r="C60" s="86"/>
      <c r="D60" s="86"/>
      <c r="E60" s="86"/>
      <c r="F60" s="86"/>
      <c r="G60" s="87">
        <f>G59+G58</f>
        <v>1105755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41" customFormat="1" ht="12" customHeight="1" x14ac:dyDescent="0.25">
      <c r="A61" s="78"/>
      <c r="B61" s="82" t="s">
        <v>41</v>
      </c>
      <c r="C61" s="83"/>
      <c r="D61" s="83"/>
      <c r="E61" s="83"/>
      <c r="F61" s="83"/>
      <c r="G61" s="84">
        <f>G12</f>
        <v>1400000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41" customFormat="1" ht="12" customHeight="1" x14ac:dyDescent="0.25">
      <c r="A62" s="78"/>
      <c r="B62" s="88" t="s">
        <v>42</v>
      </c>
      <c r="C62" s="89"/>
      <c r="D62" s="89"/>
      <c r="E62" s="89"/>
      <c r="F62" s="89"/>
      <c r="G62" s="140">
        <f>G61-G60</f>
        <v>294245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41" customFormat="1" ht="12" customHeight="1" x14ac:dyDescent="0.25">
      <c r="A63" s="78"/>
      <c r="B63" s="90" t="s">
        <v>81</v>
      </c>
      <c r="C63" s="91"/>
      <c r="D63" s="91"/>
      <c r="E63" s="91"/>
      <c r="F63" s="91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41" customFormat="1" ht="12.75" customHeight="1" thickBot="1" x14ac:dyDescent="0.3">
      <c r="A64" s="78"/>
      <c r="B64" s="93"/>
      <c r="C64" s="91"/>
      <c r="D64" s="91"/>
      <c r="E64" s="91"/>
      <c r="F64" s="91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41" customFormat="1" ht="12" customHeight="1" x14ac:dyDescent="0.25">
      <c r="A65" s="78"/>
      <c r="B65" s="94" t="s">
        <v>82</v>
      </c>
      <c r="C65" s="95"/>
      <c r="D65" s="95"/>
      <c r="E65" s="95"/>
      <c r="F65" s="96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41" customFormat="1" ht="12" customHeight="1" x14ac:dyDescent="0.25">
      <c r="A66" s="78"/>
      <c r="B66" s="97" t="s">
        <v>43</v>
      </c>
      <c r="C66" s="98"/>
      <c r="D66" s="98"/>
      <c r="E66" s="98"/>
      <c r="F66" s="99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41" customFormat="1" ht="12" customHeight="1" x14ac:dyDescent="0.25">
      <c r="A67" s="78"/>
      <c r="B67" s="97" t="s">
        <v>44</v>
      </c>
      <c r="C67" s="98"/>
      <c r="D67" s="98"/>
      <c r="E67" s="98"/>
      <c r="F67" s="99"/>
      <c r="G67" s="9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41" customFormat="1" ht="12" customHeight="1" x14ac:dyDescent="0.25">
      <c r="A68" s="78"/>
      <c r="B68" s="97" t="s">
        <v>45</v>
      </c>
      <c r="C68" s="98"/>
      <c r="D68" s="98"/>
      <c r="E68" s="98"/>
      <c r="F68" s="99"/>
      <c r="G68" s="9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41" customFormat="1" ht="12" customHeight="1" x14ac:dyDescent="0.25">
      <c r="A69" s="78"/>
      <c r="B69" s="97" t="s">
        <v>46</v>
      </c>
      <c r="C69" s="98"/>
      <c r="D69" s="98"/>
      <c r="E69" s="98"/>
      <c r="F69" s="99"/>
      <c r="G69" s="9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41" customFormat="1" ht="12" customHeight="1" x14ac:dyDescent="0.25">
      <c r="A70" s="78"/>
      <c r="B70" s="97" t="s">
        <v>47</v>
      </c>
      <c r="C70" s="98"/>
      <c r="D70" s="98"/>
      <c r="E70" s="98"/>
      <c r="F70" s="99"/>
      <c r="G70" s="9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41" customFormat="1" ht="12.75" customHeight="1" thickBot="1" x14ac:dyDescent="0.3">
      <c r="A71" s="78"/>
      <c r="B71" s="100" t="s">
        <v>48</v>
      </c>
      <c r="C71" s="101"/>
      <c r="D71" s="101"/>
      <c r="E71" s="101"/>
      <c r="F71" s="102"/>
      <c r="G71" s="9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41" customFormat="1" ht="12.75" customHeight="1" x14ac:dyDescent="0.25">
      <c r="A72" s="78"/>
      <c r="B72" s="93"/>
      <c r="C72" s="98"/>
      <c r="D72" s="98"/>
      <c r="E72" s="98"/>
      <c r="F72" s="98"/>
      <c r="G72" s="9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41" customFormat="1" ht="15" customHeight="1" thickBot="1" x14ac:dyDescent="0.3">
      <c r="A73" s="78"/>
      <c r="B73" s="149" t="s">
        <v>49</v>
      </c>
      <c r="C73" s="150"/>
      <c r="D73" s="103"/>
      <c r="E73" s="104"/>
      <c r="F73" s="104"/>
      <c r="G73" s="9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s="41" customFormat="1" ht="12" customHeight="1" x14ac:dyDescent="0.25">
      <c r="A74" s="78"/>
      <c r="B74" s="105" t="s">
        <v>36</v>
      </c>
      <c r="C74" s="106" t="s">
        <v>86</v>
      </c>
      <c r="D74" s="107" t="s">
        <v>50</v>
      </c>
      <c r="E74" s="104"/>
      <c r="F74" s="104"/>
      <c r="G74" s="9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s="41" customFormat="1" ht="12" customHeight="1" x14ac:dyDescent="0.25">
      <c r="A75" s="78"/>
      <c r="B75" s="108" t="s">
        <v>51</v>
      </c>
      <c r="C75" s="109">
        <f>G22</f>
        <v>0</v>
      </c>
      <c r="D75" s="110">
        <f>(C75/C81)</f>
        <v>0</v>
      </c>
      <c r="E75" s="104"/>
      <c r="F75" s="104"/>
      <c r="G75" s="9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s="41" customFormat="1" ht="12" customHeight="1" x14ac:dyDescent="0.25">
      <c r="A76" s="78"/>
      <c r="B76" s="108" t="s">
        <v>52</v>
      </c>
      <c r="C76" s="111">
        <f>G27</f>
        <v>0</v>
      </c>
      <c r="D76" s="110">
        <v>0</v>
      </c>
      <c r="E76" s="104"/>
      <c r="F76" s="104"/>
      <c r="G76" s="9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s="41" customFormat="1" ht="12" customHeight="1" x14ac:dyDescent="0.25">
      <c r="A77" s="78"/>
      <c r="B77" s="108" t="s">
        <v>53</v>
      </c>
      <c r="C77" s="109">
        <f>G37</f>
        <v>126000</v>
      </c>
      <c r="D77" s="110">
        <f>(C77/C81)</f>
        <v>0.11394929256480867</v>
      </c>
      <c r="E77" s="104"/>
      <c r="F77" s="104"/>
      <c r="G77" s="9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41" customFormat="1" ht="12" customHeight="1" x14ac:dyDescent="0.25">
      <c r="A78" s="78"/>
      <c r="B78" s="108" t="s">
        <v>28</v>
      </c>
      <c r="C78" s="109">
        <f>G51</f>
        <v>927100</v>
      </c>
      <c r="D78" s="110">
        <f>(C78/C81)</f>
        <v>0.83843165981614376</v>
      </c>
      <c r="E78" s="104"/>
      <c r="F78" s="104"/>
      <c r="G78" s="9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41" customFormat="1" ht="12" customHeight="1" x14ac:dyDescent="0.25">
      <c r="A79" s="78"/>
      <c r="B79" s="108" t="s">
        <v>54</v>
      </c>
      <c r="C79" s="112">
        <f>G56</f>
        <v>0</v>
      </c>
      <c r="D79" s="110">
        <f>(C79/C81)</f>
        <v>0</v>
      </c>
      <c r="E79" s="113"/>
      <c r="F79" s="113"/>
      <c r="G79" s="9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41" customFormat="1" ht="12" customHeight="1" x14ac:dyDescent="0.25">
      <c r="A80" s="78"/>
      <c r="B80" s="108" t="s">
        <v>55</v>
      </c>
      <c r="C80" s="112">
        <f>G59</f>
        <v>52655</v>
      </c>
      <c r="D80" s="110">
        <f>(C80/C81)</f>
        <v>4.7619047619047616E-2</v>
      </c>
      <c r="E80" s="113"/>
      <c r="F80" s="113"/>
      <c r="G80" s="9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41" customFormat="1" ht="12.75" customHeight="1" thickBot="1" x14ac:dyDescent="0.3">
      <c r="A81" s="78"/>
      <c r="B81" s="114" t="s">
        <v>92</v>
      </c>
      <c r="C81" s="115">
        <f>SUM(C75:C80)</f>
        <v>1105755</v>
      </c>
      <c r="D81" s="116">
        <f>SUM(D75:D80)</f>
        <v>1</v>
      </c>
      <c r="E81" s="113"/>
      <c r="F81" s="113"/>
      <c r="G81" s="9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41" customFormat="1" ht="12" customHeight="1" x14ac:dyDescent="0.25">
      <c r="A82" s="78"/>
      <c r="B82" s="93"/>
      <c r="C82" s="91"/>
      <c r="D82" s="91"/>
      <c r="E82" s="91"/>
      <c r="F82" s="91"/>
      <c r="G82" s="9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41" customFormat="1" ht="12.75" customHeight="1" x14ac:dyDescent="0.25">
      <c r="A83" s="78"/>
      <c r="B83" s="36"/>
      <c r="C83" s="91"/>
      <c r="D83" s="91"/>
      <c r="E83" s="91"/>
      <c r="F83" s="91"/>
      <c r="G83" s="9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41" customFormat="1" ht="12" customHeight="1" thickBot="1" x14ac:dyDescent="0.3">
      <c r="A84" s="117"/>
      <c r="B84" s="118"/>
      <c r="C84" s="119" t="s">
        <v>80</v>
      </c>
      <c r="D84" s="120"/>
      <c r="E84" s="121"/>
      <c r="F84" s="122"/>
      <c r="G84" s="9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41" customFormat="1" ht="12" customHeight="1" x14ac:dyDescent="0.25">
      <c r="A85" s="78"/>
      <c r="B85" s="123" t="s">
        <v>87</v>
      </c>
      <c r="C85" s="127">
        <v>650</v>
      </c>
      <c r="D85" s="127">
        <v>700</v>
      </c>
      <c r="E85" s="128">
        <v>750</v>
      </c>
      <c r="F85" s="124"/>
      <c r="G85" s="125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41" customFormat="1" ht="12.75" customHeight="1" thickBot="1" x14ac:dyDescent="0.3">
      <c r="A86" s="78"/>
      <c r="B86" s="114" t="s">
        <v>83</v>
      </c>
      <c r="C86" s="115">
        <f>(G60/C85)</f>
        <v>1701.1615384615384</v>
      </c>
      <c r="D86" s="115">
        <f>(G60/D85)</f>
        <v>1579.65</v>
      </c>
      <c r="E86" s="126">
        <f>(G60/E85)</f>
        <v>1474.34</v>
      </c>
      <c r="F86" s="124"/>
      <c r="G86" s="12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41" customFormat="1" ht="15.6" customHeight="1" x14ac:dyDescent="0.25">
      <c r="A87" s="78"/>
      <c r="B87" s="90" t="s">
        <v>56</v>
      </c>
      <c r="C87" s="98"/>
      <c r="D87" s="98"/>
      <c r="E87" s="98"/>
      <c r="F87" s="98"/>
      <c r="G87" s="9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2023-03-27T16:04:33Z</cp:lastPrinted>
  <dcterms:created xsi:type="dcterms:W3CDTF">2020-11-27T12:49:26Z</dcterms:created>
  <dcterms:modified xsi:type="dcterms:W3CDTF">2023-04-27T13:21:44Z</dcterms:modified>
</cp:coreProperties>
</file>