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G12" i="1" l="1"/>
  <c r="G22" i="1" l="1"/>
  <c r="G23" i="1" l="1"/>
  <c r="G21" i="1"/>
  <c r="G59" i="1" l="1"/>
  <c r="G60" i="1"/>
  <c r="G58" i="1"/>
  <c r="G49" i="1" l="1"/>
  <c r="G51" i="1"/>
  <c r="G34" i="1"/>
  <c r="G35" i="1"/>
  <c r="G36" i="1"/>
  <c r="G37" i="1"/>
  <c r="G38" i="1"/>
  <c r="G39" i="1"/>
  <c r="G40" i="1"/>
  <c r="G41" i="1"/>
  <c r="G42" i="1"/>
  <c r="G43" i="1"/>
  <c r="G53" i="1" l="1"/>
  <c r="G52" i="1"/>
  <c r="G50" i="1"/>
  <c r="G48" i="1"/>
  <c r="G33" i="1"/>
  <c r="G61" i="1" l="1"/>
  <c r="C84" i="1" s="1"/>
  <c r="G66" i="1"/>
  <c r="G24" i="1" l="1"/>
  <c r="C80" i="1" s="1"/>
  <c r="G54" i="1"/>
  <c r="C83" i="1" s="1"/>
  <c r="G44" i="1"/>
  <c r="C82" i="1" s="1"/>
  <c r="C86" i="1" l="1"/>
  <c r="D83" i="1" s="1"/>
  <c r="G63" i="1"/>
  <c r="G64" i="1" s="1"/>
  <c r="G65" i="1" s="1"/>
  <c r="G67" i="1" s="1"/>
  <c r="D84" i="1" l="1"/>
  <c r="D85" i="1"/>
  <c r="D80" i="1"/>
  <c r="D82" i="1"/>
  <c r="D91" i="1"/>
  <c r="E91" i="1"/>
  <c r="C91" i="1"/>
  <c r="D86" i="1" l="1"/>
</calcChain>
</file>

<file path=xl/sharedStrings.xml><?xml version="1.0" encoding="utf-8"?>
<sst xmlns="http://schemas.openxmlformats.org/spreadsheetml/2006/main" count="164" uniqueCount="111">
  <si>
    <t>RUBRO O CULTIVO</t>
  </si>
  <si>
    <t>PAPA GUARDA</t>
  </si>
  <si>
    <t>RENDIMIENTO (Ton/Há.)</t>
  </si>
  <si>
    <t>20</t>
  </si>
  <si>
    <t>VARIEDAD</t>
  </si>
  <si>
    <t>DESIREE, PATAGONIA</t>
  </si>
  <si>
    <t>FECHA ESTIMADA  PRECIO VENTA</t>
  </si>
  <si>
    <t>Abril-Mayo</t>
  </si>
  <si>
    <t>NIVEL TECNOLÓGICO</t>
  </si>
  <si>
    <t>Medio</t>
  </si>
  <si>
    <t>PRECIO ESPERADO ($/ton)</t>
  </si>
  <si>
    <t>REGIÓN</t>
  </si>
  <si>
    <t>La Araucania</t>
  </si>
  <si>
    <t>INGRESO ESPERADO, con IVA ($)</t>
  </si>
  <si>
    <t>AGENCIA DE ÁREA</t>
  </si>
  <si>
    <t>DESTINO PRODUCCION</t>
  </si>
  <si>
    <t>Centro del país</t>
  </si>
  <si>
    <t>COMUNA/LOCALIDAD</t>
  </si>
  <si>
    <t>FECHA DE COSECHA</t>
  </si>
  <si>
    <t>Abril-mayo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</si>
  <si>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</si>
  <si>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</si>
  <si>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</si>
  <si>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</si>
  <si>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</si>
  <si>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</si>
  <si>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</si>
  <si>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</si>
  <si>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</si>
  <si>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</si>
  <si>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</si>
  <si>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Fertilización en aporca</t>
  </si>
  <si>
    <t>JH</t>
  </si>
  <si>
    <t>Agosto-Septiembre</t>
  </si>
  <si>
    <t>Desinfeccion Semilla</t>
  </si>
  <si>
    <t>1</t>
  </si>
  <si>
    <t>Septiembre-Noviembre</t>
  </si>
  <si>
    <t>Cosecha y ensacado</t>
  </si>
  <si>
    <t>Febrero-Mayo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</si>
  <si>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</si>
  <si>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</si>
  <si>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</si>
  <si>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</si>
  <si>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</si>
  <si>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</si>
  <si>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Rastraje (1)</t>
  </si>
  <si>
    <t>Rastraje (2)</t>
  </si>
  <si>
    <t>Arado Cincel</t>
  </si>
  <si>
    <t>Rastra Offset</t>
  </si>
  <si>
    <t>Plantación mecanizada</t>
  </si>
  <si>
    <t>Aplicación Post-Emergente</t>
  </si>
  <si>
    <t>Octubre-Noviembre</t>
  </si>
  <si>
    <t xml:space="preserve">Aporca </t>
  </si>
  <si>
    <t>Aplicación Funguicida (1)</t>
  </si>
  <si>
    <t>Noviembre-Diciembre</t>
  </si>
  <si>
    <t>Aplicación Funguicida (2)</t>
  </si>
  <si>
    <t>Diciembre-Marzo</t>
  </si>
  <si>
    <t>Cosecha</t>
  </si>
  <si>
    <t>Febrero-Marzo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</si>
  <si>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</si>
  <si>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</si>
  <si>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</si>
  <si>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</si>
  <si>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</si>
  <si>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</si>
  <si>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</si>
  <si>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Julio</t>
  </si>
  <si>
    <t>Roundap Full</t>
  </si>
  <si>
    <t>l</t>
  </si>
  <si>
    <t>Septiembre -Noviembre</t>
  </si>
  <si>
    <t>Sencor 480 SC</t>
  </si>
  <si>
    <t>Moxan MZ WP</t>
  </si>
  <si>
    <t>NPK (11.30.11)</t>
  </si>
  <si>
    <t>Urea</t>
  </si>
  <si>
    <t>Subtotal Insumos</t>
  </si>
  <si>
    <t>OTROS</t>
  </si>
  <si>
    <t>Item</t>
  </si>
  <si>
    <t>Seguro agrícola</t>
  </si>
  <si>
    <t xml:space="preserve">u </t>
  </si>
  <si>
    <t>Analisis de suelo</t>
  </si>
  <si>
    <t>Sacos</t>
  </si>
  <si>
    <t>u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</si>
  <si>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</si>
  <si>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</si>
  <si>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</si>
  <si>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</si>
  <si>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</si>
  <si>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</si>
  <si>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</si>
  <si>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</si>
  <si>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</si>
  <si>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</si>
  <si>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</si>
  <si>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</si>
  <si>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</si>
  <si>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</si>
  <si>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</si>
  <si>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</si>
  <si>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</si>
  <si>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</si>
  <si>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</si>
  <si>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</si>
  <si>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</si>
  <si>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</si>
  <si>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</si>
  <si>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</si>
  <si>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</si>
  <si>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(Ton/há)</t>
  </si>
  <si>
    <t>Costo unitario ($/Ton) (*)</t>
  </si>
  <si>
    <t>(*): Este valor representa el valor mìnimo de venta del producto</t>
  </si>
  <si>
    <t>Carahue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</si>
</sst>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/>
    <xf numFmtId="14" fontId="1" fillId="2" borderId="8" xfId="0" applyNumberFormat="1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3" fontId="1" fillId="2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41" fontId="0" fillId="0" borderId="0" xfId="1" applyFont="1" applyAlignment="1"/>
    <xf numFmtId="41" fontId="0" fillId="0" borderId="0" xfId="0" applyNumberFormat="1"/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147204</xdr:rowOff>
    </xdr:from>
    <xdr:to>
      <xdr:col>7</xdr:col>
      <xdr:colOff>8659</xdr:colOff>
      <xdr:row>7</xdr:row>
      <xdr:rowOff>27175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147204"/>
          <a:ext cx="5775614" cy="1213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10" zoomScaleNormal="110" workbookViewId="0">
      <selection activeCell="K78" sqref="K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96"/>
      <c r="C8" s="3"/>
      <c r="D8" s="2"/>
      <c r="E8" s="3"/>
      <c r="F8" s="3"/>
      <c r="G8" s="3"/>
    </row>
    <row r="9" spans="1:9" ht="12" customHeight="1" x14ac:dyDescent="0.25">
      <c r="A9" s="14"/>
      <c r="B9" s="98" t="s">
        <v>0</v>
      </c>
      <c r="C9" s="102" t="s">
        <v>1</v>
      </c>
      <c r="D9" s="22"/>
      <c r="E9" s="125" t="s">
        <v>2</v>
      </c>
      <c r="F9" s="126"/>
      <c r="G9" s="100" t="s">
        <v>3</v>
      </c>
    </row>
    <row r="10" spans="1:9" ht="15" x14ac:dyDescent="0.25">
      <c r="A10" s="14"/>
      <c r="B10" s="99" t="s">
        <v>4</v>
      </c>
      <c r="C10" s="102" t="s">
        <v>5</v>
      </c>
      <c r="D10" s="22"/>
      <c r="E10" s="123" t="s">
        <v>6</v>
      </c>
      <c r="F10" s="124"/>
      <c r="G10" s="100" t="s">
        <v>7</v>
      </c>
    </row>
    <row r="11" spans="1:9" ht="18" customHeight="1" x14ac:dyDescent="0.25">
      <c r="A11" s="14"/>
      <c r="B11" s="99" t="s">
        <v>8</v>
      </c>
      <c r="C11" s="102" t="s">
        <v>9</v>
      </c>
      <c r="D11" s="22"/>
      <c r="E11" s="123" t="s">
        <v>10</v>
      </c>
      <c r="F11" s="124"/>
      <c r="G11" s="101">
        <v>320000</v>
      </c>
    </row>
    <row r="12" spans="1:9" ht="11.25" customHeight="1" x14ac:dyDescent="0.25">
      <c r="A12" s="14"/>
      <c r="B12" s="99" t="s">
        <v>11</v>
      </c>
      <c r="C12" s="102" t="s">
        <v>12</v>
      </c>
      <c r="D12" s="22"/>
      <c r="E12" s="19" t="s">
        <v>13</v>
      </c>
      <c r="F12" s="20"/>
      <c r="G12" s="101">
        <f>G9*G11</f>
        <v>6400000</v>
      </c>
    </row>
    <row r="13" spans="1:9" ht="11.25" customHeight="1" x14ac:dyDescent="0.25">
      <c r="A13" s="14"/>
      <c r="B13" s="99" t="s">
        <v>14</v>
      </c>
      <c r="C13" s="102" t="s">
        <v>110</v>
      </c>
      <c r="D13" s="22"/>
      <c r="E13" s="123" t="s">
        <v>15</v>
      </c>
      <c r="F13" s="124"/>
      <c r="G13" s="100" t="s">
        <v>16</v>
      </c>
    </row>
    <row r="14" spans="1:9" ht="13.5" customHeight="1" x14ac:dyDescent="0.25">
      <c r="A14" s="14"/>
      <c r="B14" s="99" t="s">
        <v>17</v>
      </c>
      <c r="C14" s="102" t="s">
        <v>110</v>
      </c>
      <c r="D14" s="22"/>
      <c r="E14" s="123" t="s">
        <v>18</v>
      </c>
      <c r="F14" s="124"/>
      <c r="G14" s="100" t="s">
        <v>19</v>
      </c>
    </row>
    <row r="15" spans="1:9" ht="25.5" customHeight="1" x14ac:dyDescent="0.25">
      <c r="A15" s="14"/>
      <c r="B15" s="99" t="s">
        <v>20</v>
      </c>
      <c r="C15" s="103">
        <v>44958</v>
      </c>
      <c r="D15" s="22"/>
      <c r="E15" s="127" t="s">
        <v>21</v>
      </c>
      <c r="F15" s="128"/>
      <c r="G15" s="100" t="s">
        <v>22</v>
      </c>
      <c r="I15" s="119"/>
    </row>
    <row r="16" spans="1:9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23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6"/>
      <c r="B21" s="5" t="s">
        <v>31</v>
      </c>
      <c r="C21" s="17" t="s">
        <v>32</v>
      </c>
      <c r="D21" s="16">
        <v>1</v>
      </c>
      <c r="E21" s="17" t="s">
        <v>33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34</v>
      </c>
      <c r="C22" s="17" t="s">
        <v>32</v>
      </c>
      <c r="D22" s="16" t="s">
        <v>35</v>
      </c>
      <c r="E22" s="17" t="s">
        <v>36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37</v>
      </c>
      <c r="C23" s="17" t="s">
        <v>32</v>
      </c>
      <c r="D23" s="111">
        <v>25</v>
      </c>
      <c r="E23" s="17" t="s">
        <v>38</v>
      </c>
      <c r="F23" s="18">
        <v>20000</v>
      </c>
      <c r="G23" s="18">
        <f t="shared" si="0"/>
        <v>500000</v>
      </c>
    </row>
    <row r="24" spans="1:7" ht="12.75" customHeight="1" x14ac:dyDescent="0.25">
      <c r="A24" s="6"/>
      <c r="B24" s="7" t="s">
        <v>39</v>
      </c>
      <c r="C24" s="8"/>
      <c r="D24" s="104"/>
      <c r="E24" s="104"/>
      <c r="F24" s="104"/>
      <c r="G24" s="105">
        <f>SUM(G21:G23)</f>
        <v>540000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40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25</v>
      </c>
      <c r="C27" s="40" t="s">
        <v>26</v>
      </c>
      <c r="D27" s="40" t="s">
        <v>27</v>
      </c>
      <c r="E27" s="39" t="s">
        <v>28</v>
      </c>
      <c r="F27" s="40" t="s">
        <v>29</v>
      </c>
      <c r="G27" s="39" t="s">
        <v>30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41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42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25</v>
      </c>
      <c r="C32" s="46" t="s">
        <v>26</v>
      </c>
      <c r="D32" s="46" t="s">
        <v>27</v>
      </c>
      <c r="E32" s="46" t="s">
        <v>28</v>
      </c>
      <c r="F32" s="47" t="s">
        <v>29</v>
      </c>
      <c r="G32" s="46" t="s">
        <v>30</v>
      </c>
    </row>
    <row r="33" spans="1:12" ht="12.75" customHeight="1" x14ac:dyDescent="0.25">
      <c r="A33" s="6"/>
      <c r="B33" s="5" t="s">
        <v>43</v>
      </c>
      <c r="C33" s="17" t="s">
        <v>44</v>
      </c>
      <c r="D33" s="112">
        <v>0.05</v>
      </c>
      <c r="E33" s="17" t="s">
        <v>33</v>
      </c>
      <c r="F33" s="18">
        <v>480000</v>
      </c>
      <c r="G33" s="18">
        <f>D33*F33</f>
        <v>24000</v>
      </c>
    </row>
    <row r="34" spans="1:12" ht="12.75" customHeight="1" x14ac:dyDescent="0.25">
      <c r="A34" s="6"/>
      <c r="B34" s="5" t="s">
        <v>45</v>
      </c>
      <c r="C34" s="17" t="s">
        <v>44</v>
      </c>
      <c r="D34" s="112">
        <v>0.08</v>
      </c>
      <c r="E34" s="17" t="s">
        <v>33</v>
      </c>
      <c r="F34" s="18">
        <v>432000</v>
      </c>
      <c r="G34" s="18">
        <f t="shared" ref="G34:G43" si="1">D34*F34</f>
        <v>34560</v>
      </c>
    </row>
    <row r="35" spans="1:12" ht="12.75" customHeight="1" x14ac:dyDescent="0.25">
      <c r="A35" s="6"/>
      <c r="B35" s="5" t="s">
        <v>46</v>
      </c>
      <c r="C35" s="17" t="s">
        <v>44</v>
      </c>
      <c r="D35" s="112">
        <v>0.08</v>
      </c>
      <c r="E35" s="17" t="s">
        <v>33</v>
      </c>
      <c r="F35" s="18">
        <v>432000</v>
      </c>
      <c r="G35" s="18">
        <f t="shared" si="1"/>
        <v>34560</v>
      </c>
    </row>
    <row r="36" spans="1:12" ht="12.75" customHeight="1" x14ac:dyDescent="0.25">
      <c r="A36" s="6"/>
      <c r="B36" s="5" t="s">
        <v>47</v>
      </c>
      <c r="C36" s="17" t="s">
        <v>44</v>
      </c>
      <c r="D36" s="112">
        <v>0.18</v>
      </c>
      <c r="E36" s="17" t="s">
        <v>33</v>
      </c>
      <c r="F36" s="18">
        <v>240000</v>
      </c>
      <c r="G36" s="18">
        <f t="shared" si="1"/>
        <v>43200</v>
      </c>
    </row>
    <row r="37" spans="1:12" ht="12.75" customHeight="1" x14ac:dyDescent="0.25">
      <c r="A37" s="6"/>
      <c r="B37" s="5" t="s">
        <v>48</v>
      </c>
      <c r="C37" s="17" t="s">
        <v>44</v>
      </c>
      <c r="D37" s="112">
        <v>0.08</v>
      </c>
      <c r="E37" s="17" t="s">
        <v>33</v>
      </c>
      <c r="F37" s="18">
        <v>432000</v>
      </c>
      <c r="G37" s="18">
        <f t="shared" si="1"/>
        <v>34560</v>
      </c>
    </row>
    <row r="38" spans="1:12" ht="12.75" customHeight="1" x14ac:dyDescent="0.25">
      <c r="A38" s="6"/>
      <c r="B38" s="5" t="s">
        <v>49</v>
      </c>
      <c r="C38" s="17" t="s">
        <v>44</v>
      </c>
      <c r="D38" s="112">
        <v>0.25</v>
      </c>
      <c r="E38" s="17" t="s">
        <v>36</v>
      </c>
      <c r="F38" s="18">
        <v>220000</v>
      </c>
      <c r="G38" s="18">
        <f t="shared" si="1"/>
        <v>55000</v>
      </c>
    </row>
    <row r="39" spans="1:12" ht="12.75" customHeight="1" x14ac:dyDescent="0.25">
      <c r="A39" s="6"/>
      <c r="B39" s="5" t="s">
        <v>50</v>
      </c>
      <c r="C39" s="17" t="s">
        <v>44</v>
      </c>
      <c r="D39" s="112">
        <v>7.0000000000000007E-2</v>
      </c>
      <c r="E39" s="17" t="s">
        <v>51</v>
      </c>
      <c r="F39" s="18">
        <v>360000</v>
      </c>
      <c r="G39" s="18">
        <f t="shared" si="1"/>
        <v>25200.000000000004</v>
      </c>
    </row>
    <row r="40" spans="1:12" ht="12.75" customHeight="1" x14ac:dyDescent="0.25">
      <c r="A40" s="6"/>
      <c r="B40" s="5" t="s">
        <v>52</v>
      </c>
      <c r="C40" s="17" t="s">
        <v>44</v>
      </c>
      <c r="D40" s="112">
        <v>0.1875</v>
      </c>
      <c r="E40" s="17" t="s">
        <v>51</v>
      </c>
      <c r="F40" s="18">
        <v>213333</v>
      </c>
      <c r="G40" s="18">
        <f t="shared" si="1"/>
        <v>39999.9375</v>
      </c>
    </row>
    <row r="41" spans="1:12" ht="12.75" customHeight="1" x14ac:dyDescent="0.25">
      <c r="A41" s="6"/>
      <c r="B41" s="5" t="s">
        <v>53</v>
      </c>
      <c r="C41" s="17" t="s">
        <v>44</v>
      </c>
      <c r="D41" s="112">
        <v>0.1</v>
      </c>
      <c r="E41" s="17" t="s">
        <v>54</v>
      </c>
      <c r="F41" s="18">
        <v>240000</v>
      </c>
      <c r="G41" s="18">
        <f t="shared" si="1"/>
        <v>24000</v>
      </c>
    </row>
    <row r="42" spans="1:12" ht="12.75" customHeight="1" x14ac:dyDescent="0.25">
      <c r="A42" s="6"/>
      <c r="B42" s="5" t="s">
        <v>55</v>
      </c>
      <c r="C42" s="17" t="s">
        <v>44</v>
      </c>
      <c r="D42" s="112">
        <v>0.1</v>
      </c>
      <c r="E42" s="17" t="s">
        <v>54</v>
      </c>
      <c r="F42" s="18">
        <v>240000</v>
      </c>
      <c r="G42" s="18">
        <f t="shared" si="1"/>
        <v>24000</v>
      </c>
    </row>
    <row r="43" spans="1:12" ht="12.75" customHeight="1" x14ac:dyDescent="0.25">
      <c r="A43" s="6"/>
      <c r="B43" s="5" t="s">
        <v>57</v>
      </c>
      <c r="C43" s="17" t="s">
        <v>44</v>
      </c>
      <c r="D43" s="112">
        <v>0.375</v>
      </c>
      <c r="E43" s="17" t="s">
        <v>58</v>
      </c>
      <c r="F43" s="18">
        <v>240000</v>
      </c>
      <c r="G43" s="18">
        <f t="shared" si="1"/>
        <v>90000</v>
      </c>
      <c r="K43" s="119"/>
      <c r="L43" s="119"/>
    </row>
    <row r="44" spans="1:12" ht="12.75" customHeight="1" x14ac:dyDescent="0.25">
      <c r="A44" s="4"/>
      <c r="B44" s="9" t="s">
        <v>59</v>
      </c>
      <c r="C44" s="10"/>
      <c r="D44" s="109"/>
      <c r="E44" s="109"/>
      <c r="F44" s="109"/>
      <c r="G44" s="110">
        <f>SUM(G33:G43)</f>
        <v>429079.9375</v>
      </c>
      <c r="L44" s="120"/>
    </row>
    <row r="45" spans="1:12" ht="12" customHeight="1" x14ac:dyDescent="0.25">
      <c r="A45" s="2"/>
      <c r="B45" s="43"/>
      <c r="C45" s="44"/>
      <c r="D45" s="44"/>
      <c r="E45" s="44"/>
      <c r="F45" s="45"/>
      <c r="G45" s="45"/>
    </row>
    <row r="46" spans="1:12" ht="12" customHeight="1" x14ac:dyDescent="0.25">
      <c r="A46" s="4"/>
      <c r="B46" s="35" t="s">
        <v>60</v>
      </c>
      <c r="C46" s="36"/>
      <c r="D46" s="37"/>
      <c r="E46" s="37"/>
      <c r="F46" s="38"/>
      <c r="G46" s="38"/>
    </row>
    <row r="47" spans="1:12" ht="24" customHeight="1" x14ac:dyDescent="0.25">
      <c r="A47" s="4"/>
      <c r="B47" s="47" t="s">
        <v>61</v>
      </c>
      <c r="C47" s="47" t="s">
        <v>62</v>
      </c>
      <c r="D47" s="47" t="s">
        <v>63</v>
      </c>
      <c r="E47" s="47" t="s">
        <v>28</v>
      </c>
      <c r="F47" s="47" t="s">
        <v>29</v>
      </c>
      <c r="G47" s="47" t="s">
        <v>30</v>
      </c>
      <c r="K47" s="15"/>
    </row>
    <row r="48" spans="1:12" ht="12.75" customHeight="1" x14ac:dyDescent="0.25">
      <c r="A48" s="6"/>
      <c r="B48" s="5" t="s">
        <v>64</v>
      </c>
      <c r="C48" s="17" t="s">
        <v>65</v>
      </c>
      <c r="D48" s="18">
        <v>2600</v>
      </c>
      <c r="E48" s="17" t="s">
        <v>66</v>
      </c>
      <c r="F48" s="18">
        <v>600</v>
      </c>
      <c r="G48" s="18">
        <f t="shared" ref="G48:G49" si="2">D48*F48</f>
        <v>1560000</v>
      </c>
      <c r="K48" s="15"/>
    </row>
    <row r="49" spans="1:11" ht="12.75" customHeight="1" x14ac:dyDescent="0.25">
      <c r="A49" s="6"/>
      <c r="B49" s="5" t="s">
        <v>67</v>
      </c>
      <c r="C49" s="17" t="s">
        <v>68</v>
      </c>
      <c r="D49" s="18">
        <v>3</v>
      </c>
      <c r="E49" s="17" t="s">
        <v>33</v>
      </c>
      <c r="F49" s="18">
        <v>10997</v>
      </c>
      <c r="G49" s="18">
        <f t="shared" si="2"/>
        <v>32991</v>
      </c>
      <c r="K49" s="15"/>
    </row>
    <row r="50" spans="1:11" ht="12.75" customHeight="1" x14ac:dyDescent="0.25">
      <c r="A50" s="6"/>
      <c r="B50" s="5" t="s">
        <v>70</v>
      </c>
      <c r="C50" s="17" t="s">
        <v>68</v>
      </c>
      <c r="D50" s="18">
        <v>1</v>
      </c>
      <c r="E50" s="17" t="s">
        <v>51</v>
      </c>
      <c r="F50" s="18">
        <v>37275</v>
      </c>
      <c r="G50" s="18">
        <f t="shared" ref="G50:G51" si="3">D50*F50</f>
        <v>37275</v>
      </c>
    </row>
    <row r="51" spans="1:11" ht="12.75" customHeight="1" x14ac:dyDescent="0.25">
      <c r="A51" s="6"/>
      <c r="B51" s="5" t="s">
        <v>71</v>
      </c>
      <c r="C51" s="17" t="s">
        <v>65</v>
      </c>
      <c r="D51" s="18">
        <v>2</v>
      </c>
      <c r="E51" s="17" t="s">
        <v>56</v>
      </c>
      <c r="F51" s="18">
        <v>23540</v>
      </c>
      <c r="G51" s="18">
        <f t="shared" si="3"/>
        <v>47080</v>
      </c>
    </row>
    <row r="52" spans="1:11" ht="12.75" customHeight="1" x14ac:dyDescent="0.25">
      <c r="A52" s="6"/>
      <c r="B52" s="5" t="s">
        <v>72</v>
      </c>
      <c r="C52" s="17" t="s">
        <v>65</v>
      </c>
      <c r="D52" s="18">
        <v>1200</v>
      </c>
      <c r="E52" s="17" t="s">
        <v>69</v>
      </c>
      <c r="F52" s="18">
        <v>1036</v>
      </c>
      <c r="G52" s="18">
        <f>D52*F52</f>
        <v>1243200</v>
      </c>
    </row>
    <row r="53" spans="1:11" ht="12.75" customHeight="1" x14ac:dyDescent="0.25">
      <c r="A53" s="6"/>
      <c r="B53" s="5" t="s">
        <v>73</v>
      </c>
      <c r="C53" s="17" t="s">
        <v>65</v>
      </c>
      <c r="D53" s="18">
        <v>200</v>
      </c>
      <c r="E53" s="17" t="s">
        <v>51</v>
      </c>
      <c r="F53" s="18">
        <v>960</v>
      </c>
      <c r="G53" s="18">
        <f>D53*F53</f>
        <v>192000</v>
      </c>
    </row>
    <row r="54" spans="1:11" ht="13.5" customHeight="1" x14ac:dyDescent="0.25">
      <c r="A54" s="4"/>
      <c r="B54" s="9" t="s">
        <v>74</v>
      </c>
      <c r="C54" s="10"/>
      <c r="D54" s="10"/>
      <c r="E54" s="10"/>
      <c r="F54" s="11"/>
      <c r="G54" s="12">
        <f>SUM(G48:G53)</f>
        <v>3112546</v>
      </c>
    </row>
    <row r="55" spans="1:11" ht="12" customHeight="1" x14ac:dyDescent="0.25">
      <c r="A55" s="2"/>
      <c r="B55" s="43"/>
      <c r="C55" s="44"/>
      <c r="D55" s="44"/>
      <c r="E55" s="48"/>
      <c r="F55" s="45"/>
      <c r="G55" s="45"/>
    </row>
    <row r="56" spans="1:11" ht="12" customHeight="1" x14ac:dyDescent="0.25">
      <c r="A56" s="4"/>
      <c r="B56" s="35" t="s">
        <v>75</v>
      </c>
      <c r="C56" s="36"/>
      <c r="D56" s="37"/>
      <c r="E56" s="37"/>
      <c r="F56" s="38"/>
      <c r="G56" s="38"/>
    </row>
    <row r="57" spans="1:11" ht="24" customHeight="1" x14ac:dyDescent="0.25">
      <c r="A57" s="4"/>
      <c r="B57" s="46" t="s">
        <v>76</v>
      </c>
      <c r="C57" s="47" t="s">
        <v>62</v>
      </c>
      <c r="D57" s="47" t="s">
        <v>63</v>
      </c>
      <c r="E57" s="46" t="s">
        <v>28</v>
      </c>
      <c r="F57" s="47" t="s">
        <v>29</v>
      </c>
      <c r="G57" s="46" t="s">
        <v>30</v>
      </c>
    </row>
    <row r="58" spans="1:11" ht="12.75" customHeight="1" x14ac:dyDescent="0.25">
      <c r="A58" s="6"/>
      <c r="B58" s="5" t="s">
        <v>77</v>
      </c>
      <c r="C58" s="17" t="s">
        <v>78</v>
      </c>
      <c r="D58" s="111">
        <v>1</v>
      </c>
      <c r="E58" s="17" t="s">
        <v>66</v>
      </c>
      <c r="F58" s="18">
        <v>48000</v>
      </c>
      <c r="G58" s="18">
        <f>D58*F58</f>
        <v>48000</v>
      </c>
    </row>
    <row r="59" spans="1:11" ht="12.75" customHeight="1" x14ac:dyDescent="0.25">
      <c r="A59" s="6"/>
      <c r="B59" s="5" t="s">
        <v>79</v>
      </c>
      <c r="C59" s="17" t="s">
        <v>78</v>
      </c>
      <c r="D59" s="111">
        <v>1</v>
      </c>
      <c r="E59" s="17" t="s">
        <v>66</v>
      </c>
      <c r="F59" s="18">
        <v>33000</v>
      </c>
      <c r="G59" s="18">
        <f t="shared" ref="G59:G60" si="4">D59*F59</f>
        <v>33000</v>
      </c>
    </row>
    <row r="60" spans="1:11" ht="12.75" customHeight="1" x14ac:dyDescent="0.25">
      <c r="A60" s="6"/>
      <c r="B60" s="5" t="s">
        <v>80</v>
      </c>
      <c r="C60" s="17" t="s">
        <v>81</v>
      </c>
      <c r="D60" s="111">
        <v>1000</v>
      </c>
      <c r="E60" s="17" t="s">
        <v>82</v>
      </c>
      <c r="F60" s="18">
        <v>110</v>
      </c>
      <c r="G60" s="18">
        <f t="shared" si="4"/>
        <v>110000</v>
      </c>
    </row>
    <row r="61" spans="1:11" ht="13.5" customHeight="1" x14ac:dyDescent="0.25">
      <c r="A61" s="4"/>
      <c r="B61" s="49" t="s">
        <v>83</v>
      </c>
      <c r="C61" s="50"/>
      <c r="D61" s="106"/>
      <c r="E61" s="106"/>
      <c r="F61" s="106"/>
      <c r="G61" s="107">
        <f>SUM(G58:G60)</f>
        <v>191000</v>
      </c>
    </row>
    <row r="62" spans="1:11" ht="12" customHeight="1" x14ac:dyDescent="0.25">
      <c r="A62" s="2"/>
      <c r="B62" s="51"/>
      <c r="C62" s="51"/>
      <c r="D62" s="51"/>
      <c r="E62" s="51"/>
      <c r="F62" s="52"/>
      <c r="G62" s="52"/>
    </row>
    <row r="63" spans="1:11" ht="12" customHeight="1" x14ac:dyDescent="0.25">
      <c r="A63" s="14"/>
      <c r="B63" s="53" t="s">
        <v>84</v>
      </c>
      <c r="C63" s="54"/>
      <c r="D63" s="54"/>
      <c r="E63" s="54"/>
      <c r="F63" s="54"/>
      <c r="G63" s="55">
        <f>G24+G44+G54+G61</f>
        <v>4272625.9375</v>
      </c>
    </row>
    <row r="64" spans="1:11" ht="12" customHeight="1" x14ac:dyDescent="0.25">
      <c r="A64" s="14"/>
      <c r="B64" s="56" t="s">
        <v>85</v>
      </c>
      <c r="C64" s="57"/>
      <c r="D64" s="57"/>
      <c r="E64" s="57"/>
      <c r="F64" s="57"/>
      <c r="G64" s="58">
        <f>G63*0.05</f>
        <v>213631.296875</v>
      </c>
    </row>
    <row r="65" spans="1:7" ht="12" customHeight="1" x14ac:dyDescent="0.25">
      <c r="A65" s="14"/>
      <c r="B65" s="59" t="s">
        <v>86</v>
      </c>
      <c r="C65" s="60"/>
      <c r="D65" s="60"/>
      <c r="E65" s="60"/>
      <c r="F65" s="60"/>
      <c r="G65" s="61">
        <f>G64+G63</f>
        <v>4486257.234375</v>
      </c>
    </row>
    <row r="66" spans="1:7" ht="12" customHeight="1" x14ac:dyDescent="0.25">
      <c r="A66" s="14"/>
      <c r="B66" s="56" t="s">
        <v>87</v>
      </c>
      <c r="C66" s="57"/>
      <c r="D66" s="57"/>
      <c r="E66" s="57"/>
      <c r="F66" s="57"/>
      <c r="G66" s="58">
        <f>G12</f>
        <v>6400000</v>
      </c>
    </row>
    <row r="67" spans="1:7" ht="12" customHeight="1" x14ac:dyDescent="0.25">
      <c r="A67" s="14"/>
      <c r="B67" s="62" t="s">
        <v>88</v>
      </c>
      <c r="C67" s="63"/>
      <c r="D67" s="63"/>
      <c r="E67" s="63"/>
      <c r="F67" s="63"/>
      <c r="G67" s="108">
        <f>G66-G65</f>
        <v>1913742.765625</v>
      </c>
    </row>
    <row r="68" spans="1:7" ht="12" customHeight="1" x14ac:dyDescent="0.25">
      <c r="A68" s="14"/>
      <c r="B68" s="64" t="s">
        <v>89</v>
      </c>
      <c r="C68" s="65"/>
      <c r="D68" s="65"/>
      <c r="E68" s="65"/>
      <c r="F68" s="65"/>
      <c r="G68" s="66"/>
    </row>
    <row r="69" spans="1:7" ht="12.75" customHeight="1" thickBot="1" x14ac:dyDescent="0.3">
      <c r="A69" s="14"/>
      <c r="B69" s="67"/>
      <c r="C69" s="65"/>
      <c r="D69" s="65"/>
      <c r="E69" s="65"/>
      <c r="F69" s="65"/>
      <c r="G69" s="66"/>
    </row>
    <row r="70" spans="1:7" ht="12" customHeight="1" x14ac:dyDescent="0.25">
      <c r="A70" s="14"/>
      <c r="B70" s="68" t="s">
        <v>90</v>
      </c>
      <c r="C70" s="69"/>
      <c r="D70" s="69"/>
      <c r="E70" s="69"/>
      <c r="F70" s="70"/>
      <c r="G70" s="66"/>
    </row>
    <row r="71" spans="1:7" ht="12" customHeight="1" x14ac:dyDescent="0.25">
      <c r="A71" s="14"/>
      <c r="B71" s="71" t="s">
        <v>91</v>
      </c>
      <c r="C71" s="72"/>
      <c r="D71" s="72"/>
      <c r="E71" s="72"/>
      <c r="F71" s="73"/>
      <c r="G71" s="66"/>
    </row>
    <row r="72" spans="1:7" ht="12" customHeight="1" x14ac:dyDescent="0.25">
      <c r="A72" s="14"/>
      <c r="B72" s="71" t="s">
        <v>92</v>
      </c>
      <c r="C72" s="72"/>
      <c r="D72" s="72"/>
      <c r="E72" s="72"/>
      <c r="F72" s="73"/>
      <c r="G72" s="66"/>
    </row>
    <row r="73" spans="1:7" ht="12" customHeight="1" x14ac:dyDescent="0.25">
      <c r="A73" s="14"/>
      <c r="B73" s="71" t="s">
        <v>93</v>
      </c>
      <c r="C73" s="72"/>
      <c r="D73" s="72"/>
      <c r="E73" s="72"/>
      <c r="F73" s="73"/>
      <c r="G73" s="66"/>
    </row>
    <row r="74" spans="1:7" ht="12" customHeight="1" x14ac:dyDescent="0.25">
      <c r="A74" s="14"/>
      <c r="B74" s="71" t="s">
        <v>94</v>
      </c>
      <c r="C74" s="72"/>
      <c r="D74" s="72"/>
      <c r="E74" s="72"/>
      <c r="F74" s="73"/>
      <c r="G74" s="66"/>
    </row>
    <row r="75" spans="1:7" ht="12" customHeight="1" x14ac:dyDescent="0.25">
      <c r="A75" s="14"/>
      <c r="B75" s="71" t="s">
        <v>95</v>
      </c>
      <c r="C75" s="72"/>
      <c r="D75" s="72"/>
      <c r="E75" s="72"/>
      <c r="F75" s="73"/>
      <c r="G75" s="66"/>
    </row>
    <row r="76" spans="1:7" ht="12.75" customHeight="1" thickBot="1" x14ac:dyDescent="0.3">
      <c r="A76" s="14"/>
      <c r="B76" s="74" t="s">
        <v>96</v>
      </c>
      <c r="C76" s="75"/>
      <c r="D76" s="75"/>
      <c r="E76" s="75"/>
      <c r="F76" s="76"/>
      <c r="G76" s="66"/>
    </row>
    <row r="77" spans="1:7" ht="12.75" customHeight="1" x14ac:dyDescent="0.25">
      <c r="A77" s="14"/>
      <c r="B77" s="67"/>
      <c r="C77" s="72"/>
      <c r="D77" s="72"/>
      <c r="E77" s="72"/>
      <c r="F77" s="72"/>
      <c r="G77" s="66"/>
    </row>
    <row r="78" spans="1:7" ht="15" customHeight="1" thickBot="1" x14ac:dyDescent="0.3">
      <c r="A78" s="14"/>
      <c r="B78" s="121" t="s">
        <v>97</v>
      </c>
      <c r="C78" s="122"/>
      <c r="D78" s="77"/>
      <c r="E78" s="78"/>
      <c r="F78" s="78"/>
      <c r="G78" s="66"/>
    </row>
    <row r="79" spans="1:7" ht="12" customHeight="1" x14ac:dyDescent="0.25">
      <c r="A79" s="14"/>
      <c r="B79" s="79" t="s">
        <v>76</v>
      </c>
      <c r="C79" s="80" t="s">
        <v>98</v>
      </c>
      <c r="D79" s="81" t="s">
        <v>99</v>
      </c>
      <c r="E79" s="78"/>
      <c r="F79" s="78"/>
      <c r="G79" s="66"/>
    </row>
    <row r="80" spans="1:7" ht="12" customHeight="1" x14ac:dyDescent="0.25">
      <c r="A80" s="14"/>
      <c r="B80" s="82" t="s">
        <v>100</v>
      </c>
      <c r="C80" s="117">
        <f>G24</f>
        <v>540000</v>
      </c>
      <c r="D80" s="83">
        <f>(C80/C86)</f>
        <v>0.12036759637016885</v>
      </c>
      <c r="E80" s="78"/>
      <c r="F80" s="78"/>
      <c r="G80" s="66"/>
    </row>
    <row r="81" spans="1:7" ht="12" customHeight="1" x14ac:dyDescent="0.25">
      <c r="A81" s="14"/>
      <c r="B81" s="82" t="s">
        <v>101</v>
      </c>
      <c r="C81" s="118">
        <v>0</v>
      </c>
      <c r="D81" s="83">
        <v>0</v>
      </c>
      <c r="E81" s="78"/>
      <c r="F81" s="78"/>
      <c r="G81" s="66"/>
    </row>
    <row r="82" spans="1:7" ht="12" customHeight="1" x14ac:dyDescent="0.25">
      <c r="A82" s="14"/>
      <c r="B82" s="82" t="s">
        <v>102</v>
      </c>
      <c r="C82" s="117">
        <f>G44</f>
        <v>429079.9375</v>
      </c>
      <c r="D82" s="83">
        <f>(C82/C86)</f>
        <v>9.5643186532476443E-2</v>
      </c>
      <c r="E82" s="78"/>
      <c r="F82" s="78"/>
      <c r="G82" s="66"/>
    </row>
    <row r="83" spans="1:7" ht="12" customHeight="1" x14ac:dyDescent="0.25">
      <c r="A83" s="14"/>
      <c r="B83" s="82" t="s">
        <v>61</v>
      </c>
      <c r="C83" s="117">
        <f>G54</f>
        <v>3112546</v>
      </c>
      <c r="D83" s="83">
        <f>(C83/C86)</f>
        <v>0.69379570483626585</v>
      </c>
      <c r="E83" s="78"/>
      <c r="F83" s="78"/>
      <c r="G83" s="66"/>
    </row>
    <row r="84" spans="1:7" ht="12" customHeight="1" x14ac:dyDescent="0.25">
      <c r="A84" s="14"/>
      <c r="B84" s="82" t="s">
        <v>103</v>
      </c>
      <c r="C84" s="117">
        <f>G61</f>
        <v>191000</v>
      </c>
      <c r="D84" s="83">
        <f>(C84/C86)</f>
        <v>4.2574464642041204E-2</v>
      </c>
      <c r="E84" s="84"/>
      <c r="F84" s="84"/>
      <c r="G84" s="66"/>
    </row>
    <row r="85" spans="1:7" ht="12" customHeight="1" x14ac:dyDescent="0.25">
      <c r="A85" s="14"/>
      <c r="B85" s="82" t="s">
        <v>104</v>
      </c>
      <c r="C85" s="117">
        <f>G64</f>
        <v>213631.296875</v>
      </c>
      <c r="D85" s="83">
        <f>(C85/C86)</f>
        <v>4.7619047619047616E-2</v>
      </c>
      <c r="E85" s="84"/>
      <c r="F85" s="84"/>
      <c r="G85" s="66"/>
    </row>
    <row r="86" spans="1:7" ht="12.75" customHeight="1" thickBot="1" x14ac:dyDescent="0.3">
      <c r="A86" s="14"/>
      <c r="B86" s="85" t="s">
        <v>105</v>
      </c>
      <c r="C86" s="115">
        <f>SUM(C80:C85)</f>
        <v>4486257.234375</v>
      </c>
      <c r="D86" s="86">
        <f>SUM(D80:D85)</f>
        <v>1</v>
      </c>
      <c r="E86" s="84"/>
      <c r="F86" s="84"/>
      <c r="G86" s="66"/>
    </row>
    <row r="87" spans="1:7" ht="12" customHeight="1" x14ac:dyDescent="0.25">
      <c r="A87" s="14"/>
      <c r="B87" s="67"/>
      <c r="C87" s="65"/>
      <c r="D87" s="65"/>
      <c r="E87" s="65"/>
      <c r="F87" s="65"/>
      <c r="G87" s="66"/>
    </row>
    <row r="88" spans="1:7" ht="12.75" customHeight="1" x14ac:dyDescent="0.25">
      <c r="A88" s="14"/>
      <c r="B88" s="21"/>
      <c r="C88" s="65"/>
      <c r="D88" s="65"/>
      <c r="E88" s="65"/>
      <c r="F88" s="65"/>
      <c r="G88" s="66"/>
    </row>
    <row r="89" spans="1:7" ht="12" customHeight="1" thickBot="1" x14ac:dyDescent="0.3">
      <c r="A89" s="13"/>
      <c r="B89" s="87"/>
      <c r="C89" s="88" t="s">
        <v>106</v>
      </c>
      <c r="D89" s="89"/>
      <c r="E89" s="90"/>
      <c r="F89" s="91"/>
      <c r="G89" s="66"/>
    </row>
    <row r="90" spans="1:7" ht="12" customHeight="1" x14ac:dyDescent="0.25">
      <c r="A90" s="14"/>
      <c r="B90" s="92" t="s">
        <v>107</v>
      </c>
      <c r="C90" s="113">
        <v>18</v>
      </c>
      <c r="D90" s="113">
        <v>20</v>
      </c>
      <c r="E90" s="114">
        <v>22</v>
      </c>
      <c r="F90" s="93"/>
      <c r="G90" s="94"/>
    </row>
    <row r="91" spans="1:7" ht="12.75" customHeight="1" thickBot="1" x14ac:dyDescent="0.3">
      <c r="A91" s="14"/>
      <c r="B91" s="85" t="s">
        <v>108</v>
      </c>
      <c r="C91" s="115">
        <f>(G65/C90)</f>
        <v>249236.51302083334</v>
      </c>
      <c r="D91" s="115">
        <f>(G65/D90)</f>
        <v>224312.86171875001</v>
      </c>
      <c r="E91" s="116">
        <f>(G65/E90)</f>
        <v>203920.78338068182</v>
      </c>
      <c r="F91" s="93"/>
      <c r="G91" s="94"/>
    </row>
    <row r="92" spans="1:7" ht="15.6" customHeight="1" x14ac:dyDescent="0.25">
      <c r="A92" s="14"/>
      <c r="B92" s="64" t="s">
        <v>109</v>
      </c>
      <c r="C92" s="72"/>
      <c r="D92" s="72"/>
      <c r="E92" s="72"/>
      <c r="F92" s="72"/>
      <c r="G92" s="72"/>
    </row>
    <row r="93" spans="1:7" ht="11.25" customHeight="1" x14ac:dyDescent="0.25">
      <c r="B93" s="95"/>
      <c r="C93" s="95"/>
      <c r="D93" s="95"/>
      <c r="E93" s="95"/>
      <c r="F93" s="95"/>
      <c r="G93" s="9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110" fitToHeight="0" orientation="landscape" r:id="rId1"/>
  <headerFooter>
    <oddFooter>&amp;C&amp;"Helvetica Neue,Regular"&amp;12&amp;K000000&amp;P</oddFooter>
  </headerFooter>
  <ignoredErrors>
    <ignoredError sqref="G9 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2023-04-27T15:20:39Z</dcterms:modified>
  <cp:category/>
  <cp:contentStatus/>
</cp:coreProperties>
</file>