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DURAZNO CONSERVER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G70" i="2" l="1"/>
  <c r="G69" i="2"/>
  <c r="G68" i="2"/>
  <c r="G67" i="2"/>
  <c r="G66" i="2"/>
  <c r="G65" i="2"/>
  <c r="G63" i="2"/>
  <c r="G61" i="2"/>
  <c r="G60" i="2"/>
  <c r="G59" i="2"/>
  <c r="G58" i="2"/>
  <c r="G57" i="2"/>
  <c r="G55" i="2"/>
  <c r="G54" i="2"/>
  <c r="G53" i="2"/>
  <c r="G46" i="2" l="1"/>
  <c r="G45" i="2"/>
  <c r="G44" i="2"/>
  <c r="G43" i="2"/>
  <c r="G42" i="2"/>
  <c r="G41" i="2"/>
  <c r="G40" i="2"/>
  <c r="G39" i="2"/>
  <c r="G28" i="2"/>
  <c r="G27" i="2"/>
  <c r="G26" i="2"/>
  <c r="G25" i="2"/>
  <c r="G23" i="2"/>
  <c r="G22" i="2"/>
  <c r="G21" i="2"/>
  <c r="G75" i="2" l="1"/>
  <c r="G29" i="2"/>
  <c r="G71" i="2" l="1"/>
  <c r="G30" i="2"/>
  <c r="G47" i="2" l="1"/>
  <c r="G48" i="2" s="1"/>
  <c r="D105" i="2" l="1"/>
  <c r="G12" i="2"/>
  <c r="G81" i="2" s="1"/>
  <c r="G76" i="2" l="1"/>
  <c r="C99" i="2" s="1"/>
  <c r="C98" i="2"/>
  <c r="C96" i="2"/>
  <c r="C97" i="2"/>
  <c r="C95" i="2" l="1"/>
  <c r="G78" i="2"/>
  <c r="G79" i="2" s="1"/>
  <c r="C100" i="2" s="1"/>
  <c r="C101" i="2" l="1"/>
  <c r="D95" i="2" s="1"/>
  <c r="G80" i="2"/>
  <c r="D100" i="2" l="1"/>
  <c r="D98" i="2"/>
  <c r="D97" i="2"/>
  <c r="D99" i="2"/>
  <c r="E106" i="2"/>
  <c r="C106" i="2"/>
  <c r="G82" i="2"/>
  <c r="D106" i="2"/>
  <c r="D101" i="2" l="1"/>
</calcChain>
</file>

<file path=xl/sharedStrings.xml><?xml version="1.0" encoding="utf-8"?>
<sst xmlns="http://schemas.openxmlformats.org/spreadsheetml/2006/main" count="199" uniqueCount="132">
  <si>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</si>
  <si>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</si>
  <si>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</si>
  <si>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</si>
  <si>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</si>
  <si>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</si>
  <si>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</si>
  <si>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</si>
  <si>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</si>
  <si>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</si>
  <si>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</si>
  <si>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</si>
  <si>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</si>
  <si>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</si>
  <si>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</si>
  <si>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</si>
  <si>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</si>
  <si>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</si>
  <si>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</si>
  <si>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</si>
  <si>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</si>
  <si>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</si>
  <si>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</si>
  <si>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</si>
  <si>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</si>
  <si>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</si>
  <si>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</si>
  <si>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</si>
  <si>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</si>
  <si>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</si>
  <si>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</si>
  <si>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</si>
  <si>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</si>
  <si>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</si>
  <si>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</si>
  <si>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</si>
  <si>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</si>
  <si>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</si>
  <si>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</si>
  <si>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</si>
  <si>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</si>
  <si>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</si>
  <si>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</si>
  <si>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</si>
  <si>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</si>
  <si>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</si>
  <si>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</si>
  <si>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</si>
  <si>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</si>
  <si>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</si>
  <si>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</si>
  <si>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</si>
  <si>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</si>
  <si>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</si>
  <si>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</si>
  <si>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</si>
  <si>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</si>
  <si>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Urea</t>
  </si>
  <si>
    <t>Aplicación fertilizante</t>
  </si>
  <si>
    <t>Aplicación pesticidas</t>
  </si>
  <si>
    <t>Rastraje</t>
  </si>
  <si>
    <t>u</t>
  </si>
  <si>
    <t>kg</t>
  </si>
  <si>
    <t>Sept</t>
  </si>
  <si>
    <t>Ago</t>
  </si>
  <si>
    <t>O"higgins</t>
  </si>
  <si>
    <t>Rengo</t>
  </si>
  <si>
    <t>Época(Mes)</t>
  </si>
  <si>
    <t>Agosto</t>
  </si>
  <si>
    <t>Septiembre</t>
  </si>
  <si>
    <t>Octubre</t>
  </si>
  <si>
    <t>Julio</t>
  </si>
  <si>
    <t>lt</t>
  </si>
  <si>
    <t>Julio - Agosto</t>
  </si>
  <si>
    <t>FUNGICIDAS</t>
  </si>
  <si>
    <t>HERBICIDAS</t>
  </si>
  <si>
    <t>INSECTICIDAS</t>
  </si>
  <si>
    <t>Rendimiento  (kg/hà)</t>
  </si>
  <si>
    <t>Rengo, Malloa</t>
  </si>
  <si>
    <t>FERTILIZANTES</t>
  </si>
  <si>
    <t>RENDIMIENTO (kilos/ha)</t>
  </si>
  <si>
    <t>PRECIO ESPERADO ($/kg)</t>
  </si>
  <si>
    <t>Control maleza</t>
  </si>
  <si>
    <t>Há</t>
  </si>
  <si>
    <t>Postura Mulch</t>
  </si>
  <si>
    <t xml:space="preserve">Flete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</si>
  <si>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</si>
  <si>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</si>
  <si>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Heldas, Lluvia extemporánea</t>
  </si>
  <si>
    <t>DURAZNO</t>
  </si>
  <si>
    <t>Tipo conservero</t>
  </si>
  <si>
    <t>diciembre- marzo</t>
  </si>
  <si>
    <t>agroindustrias</t>
  </si>
  <si>
    <t>Poda</t>
  </si>
  <si>
    <t>Ene - Mar</t>
  </si>
  <si>
    <t>Raleo</t>
  </si>
  <si>
    <t>Control de malezas</t>
  </si>
  <si>
    <t>Ene - Dic</t>
  </si>
  <si>
    <t>Oct - May</t>
  </si>
  <si>
    <t xml:space="preserve">Cosecha </t>
  </si>
  <si>
    <t>Nov - Dic</t>
  </si>
  <si>
    <t>Varios, cercos, conducción, tutores, etc.</t>
  </si>
  <si>
    <t>Surqueadura</t>
  </si>
  <si>
    <t>Fertilización</t>
  </si>
  <si>
    <t>Triturar residuos de poda</t>
  </si>
  <si>
    <t>Jul</t>
  </si>
  <si>
    <t>Incorporar residuos (rastra)</t>
  </si>
  <si>
    <t>Cosecha, carro de arrastre</t>
  </si>
  <si>
    <t>Nebulizadora</t>
  </si>
  <si>
    <t>Marzo - Noviembre</t>
  </si>
  <si>
    <t xml:space="preserve">Mezcla NPK </t>
  </si>
  <si>
    <t>Indar I</t>
  </si>
  <si>
    <t>Propizol</t>
  </si>
  <si>
    <t>Nordox</t>
  </si>
  <si>
    <t>Abril - Agosto</t>
  </si>
  <si>
    <t>Ziram I (reempl. a Ferbam)</t>
  </si>
  <si>
    <t>Azufre WP</t>
  </si>
  <si>
    <t>Septiembre - Octubre</t>
  </si>
  <si>
    <t>Tebuconazol</t>
  </si>
  <si>
    <t>Septiembre - Diciembre</t>
  </si>
  <si>
    <t>Roundup</t>
  </si>
  <si>
    <t>Agosto - Octubre</t>
  </si>
  <si>
    <t>Karate</t>
  </si>
  <si>
    <t>Septiembre - Marzo</t>
  </si>
  <si>
    <t>Citroliv</t>
  </si>
  <si>
    <t>Clorpirifos</t>
  </si>
  <si>
    <t>Punto 70</t>
  </si>
  <si>
    <t>Imidan</t>
  </si>
  <si>
    <t>Zero</t>
  </si>
  <si>
    <t xml:space="preserve">Riego </t>
  </si>
  <si>
    <t>ESCENARIOS COSTO UNITARIO  ($/ kg)</t>
  </si>
  <si>
    <t>Costo unitario ($/ 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</si>
</sst>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7" formatCode="_-* #,##0.00_-;\-* #,##0.00_-;_-* &quot;-&quot;??_-;_-@_-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7"/>
      <color indexed="8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9" fontId="5" fillId="0" borderId="17"/>
    <xf numFmtId="167" fontId="3" fillId="0" borderId="17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2" fillId="2" borderId="17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7" fillId="3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2" borderId="49" xfId="0" applyFont="1" applyFill="1" applyBorder="1" applyAlignment="1">
      <alignment horizontal="center"/>
    </xf>
    <xf numFmtId="3" fontId="1" fillId="2" borderId="49" xfId="0" applyNumberFormat="1" applyFont="1" applyFill="1" applyBorder="1" applyAlignment="1"/>
    <xf numFmtId="3" fontId="1" fillId="2" borderId="49" xfId="0" applyNumberFormat="1" applyFont="1" applyFill="1" applyBorder="1" applyAlignment="1">
      <alignment horizontal="right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4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8" borderId="37" xfId="0" applyFont="1" applyFill="1" applyBorder="1" applyAlignment="1"/>
    <xf numFmtId="0" fontId="1" fillId="6" borderId="17" xfId="0" applyFont="1" applyFill="1" applyBorder="1" applyAlignment="1"/>
    <xf numFmtId="49" fontId="4" fillId="7" borderId="28" xfId="0" applyNumberFormat="1" applyFont="1" applyFill="1" applyBorder="1" applyAlignment="1">
      <alignment vertical="center"/>
    </xf>
    <xf numFmtId="49" fontId="4" fillId="7" borderId="18" xfId="0" applyNumberFormat="1" applyFont="1" applyFill="1" applyBorder="1" applyAlignment="1">
      <alignment horizontal="center" vertical="center"/>
    </xf>
    <xf numFmtId="49" fontId="1" fillId="7" borderId="29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/>
    <xf numFmtId="165" fontId="4" fillId="2" borderId="6" xfId="0" applyNumberFormat="1" applyFont="1" applyFill="1" applyBorder="1" applyAlignment="1">
      <alignment vertical="center"/>
    </xf>
    <xf numFmtId="0" fontId="7" fillId="6" borderId="17" xfId="0" applyFont="1" applyFill="1" applyBorder="1" applyAlignment="1">
      <alignment vertical="center"/>
    </xf>
    <xf numFmtId="49" fontId="4" fillId="7" borderId="32" xfId="0" applyNumberFormat="1" applyFont="1" applyFill="1" applyBorder="1" applyAlignment="1">
      <alignment vertical="center"/>
    </xf>
    <xf numFmtId="165" fontId="4" fillId="7" borderId="33" xfId="0" applyNumberFormat="1" applyFont="1" applyFill="1" applyBorder="1" applyAlignment="1">
      <alignment vertical="center"/>
    </xf>
    <xf numFmtId="9" fontId="4" fillId="7" borderId="34" xfId="0" applyNumberFormat="1" applyFont="1" applyFill="1" applyBorder="1" applyAlignment="1">
      <alignment vertical="center"/>
    </xf>
    <xf numFmtId="49" fontId="4" fillId="7" borderId="46" xfId="0" applyNumberFormat="1" applyFont="1" applyFill="1" applyBorder="1" applyAlignment="1">
      <alignment vertical="center"/>
    </xf>
    <xf numFmtId="3" fontId="4" fillId="7" borderId="47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right" vertical="center"/>
    </xf>
    <xf numFmtId="165" fontId="4" fillId="7" borderId="34" xfId="0" applyNumberFormat="1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vertical="center"/>
    </xf>
    <xf numFmtId="0" fontId="11" fillId="2" borderId="17" xfId="0" applyFont="1" applyFill="1" applyBorder="1" applyAlignment="1"/>
    <xf numFmtId="0" fontId="11" fillId="2" borderId="17" xfId="0" applyFont="1" applyFill="1" applyBorder="1" applyAlignment="1">
      <alignment horizontal="right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0" fillId="8" borderId="35" xfId="0" applyNumberFormat="1" applyFont="1" applyFill="1" applyBorder="1" applyAlignment="1">
      <alignment vertical="center"/>
    </xf>
    <xf numFmtId="0" fontId="4" fillId="8" borderId="36" xfId="0" applyFont="1" applyFill="1" applyBorder="1" applyAlignment="1">
      <alignment vertical="center"/>
    </xf>
    <xf numFmtId="49" fontId="10" fillId="8" borderId="50" xfId="0" applyNumberFormat="1" applyFont="1" applyFill="1" applyBorder="1" applyAlignment="1">
      <alignment horizontal="center" vertical="center"/>
    </xf>
    <xf numFmtId="49" fontId="10" fillId="8" borderId="51" xfId="0" applyNumberFormat="1" applyFont="1" applyFill="1" applyBorder="1" applyAlignment="1">
      <alignment horizontal="center" vertical="center"/>
    </xf>
    <xf numFmtId="49" fontId="10" fillId="8" borderId="52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 wrapText="1"/>
    </xf>
    <xf numFmtId="0" fontId="1" fillId="9" borderId="54" xfId="0" applyFont="1" applyFill="1" applyBorder="1" applyAlignment="1">
      <alignment horizontal="right"/>
    </xf>
    <xf numFmtId="0" fontId="1" fillId="2" borderId="7" xfId="0" applyFont="1" applyFill="1" applyBorder="1"/>
    <xf numFmtId="3" fontId="1" fillId="0" borderId="54" xfId="0" applyNumberFormat="1" applyFont="1" applyFill="1" applyBorder="1" applyAlignment="1">
      <alignment horizontal="right"/>
    </xf>
    <xf numFmtId="0" fontId="1" fillId="9" borderId="54" xfId="0" applyFont="1" applyFill="1" applyBorder="1" applyAlignment="1">
      <alignment horizontal="right" vertical="center"/>
    </xf>
    <xf numFmtId="17" fontId="1" fillId="0" borderId="54" xfId="0" applyNumberFormat="1" applyFont="1" applyFill="1" applyBorder="1" applyAlignment="1">
      <alignment horizontal="right" vertical="center"/>
    </xf>
    <xf numFmtId="3" fontId="1" fillId="0" borderId="54" xfId="0" applyNumberFormat="1" applyFont="1" applyFill="1" applyBorder="1" applyAlignment="1">
      <alignment horizontal="right" vertical="center"/>
    </xf>
    <xf numFmtId="0" fontId="1" fillId="0" borderId="54" xfId="0" applyFont="1" applyBorder="1" applyAlignment="1">
      <alignment horizontal="right" vertical="center"/>
    </xf>
    <xf numFmtId="0" fontId="1" fillId="9" borderId="54" xfId="0" applyFont="1" applyFill="1" applyBorder="1" applyAlignment="1">
      <alignment horizontal="right" vertical="center" wrapText="1"/>
    </xf>
    <xf numFmtId="17" fontId="1" fillId="0" borderId="54" xfId="0" applyNumberFormat="1" applyFont="1" applyBorder="1" applyAlignment="1">
      <alignment horizontal="right" vertical="center"/>
    </xf>
    <xf numFmtId="17" fontId="1" fillId="9" borderId="54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0" borderId="54" xfId="0" applyFont="1" applyBorder="1" applyAlignment="1">
      <alignment horizontal="right" vertical="center" wrapText="1"/>
    </xf>
    <xf numFmtId="0" fontId="1" fillId="2" borderId="55" xfId="0" applyFont="1" applyFill="1" applyBorder="1"/>
    <xf numFmtId="3" fontId="1" fillId="0" borderId="56" xfId="0" applyNumberFormat="1" applyFont="1" applyBorder="1" applyAlignment="1">
      <alignment horizontal="right" vertical="center"/>
    </xf>
    <xf numFmtId="49" fontId="1" fillId="2" borderId="57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3" xfId="0" applyNumberFormat="1" applyFont="1" applyFill="1" applyBorder="1" applyAlignment="1">
      <alignment wrapText="1"/>
    </xf>
    <xf numFmtId="0" fontId="1" fillId="2" borderId="53" xfId="0" applyFont="1" applyFill="1" applyBorder="1" applyAlignment="1">
      <alignment wrapText="1"/>
    </xf>
    <xf numFmtId="49" fontId="1" fillId="2" borderId="58" xfId="0" applyNumberFormat="1" applyFont="1" applyFill="1" applyBorder="1"/>
    <xf numFmtId="0" fontId="1" fillId="2" borderId="59" xfId="0" applyFont="1" applyFill="1" applyBorder="1"/>
    <xf numFmtId="49" fontId="7" fillId="3" borderId="13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right" vertical="center"/>
    </xf>
    <xf numFmtId="0" fontId="0" fillId="0" borderId="0" xfId="0" applyNumberFormat="1"/>
    <xf numFmtId="0" fontId="0" fillId="0" borderId="0" xfId="0"/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0" fillId="2" borderId="19" xfId="0" applyFill="1" applyBorder="1"/>
    <xf numFmtId="0" fontId="4" fillId="2" borderId="13" xfId="0" applyFont="1" applyFill="1" applyBorder="1" applyAlignment="1">
      <alignment vertical="center"/>
    </xf>
    <xf numFmtId="0" fontId="0" fillId="0" borderId="17" xfId="0" applyNumberFormat="1" applyBorder="1"/>
    <xf numFmtId="49" fontId="12" fillId="5" borderId="21" xfId="0" applyNumberFormat="1" applyFont="1" applyFill="1" applyBorder="1" applyAlignment="1">
      <alignment vertical="center"/>
    </xf>
    <xf numFmtId="0" fontId="12" fillId="5" borderId="22" xfId="0" applyFont="1" applyFill="1" applyBorder="1" applyAlignment="1">
      <alignment vertical="center"/>
    </xf>
    <xf numFmtId="164" fontId="12" fillId="5" borderId="23" xfId="0" applyNumberFormat="1" applyFont="1" applyFill="1" applyBorder="1" applyAlignment="1">
      <alignment vertical="center"/>
    </xf>
    <xf numFmtId="49" fontId="12" fillId="3" borderId="24" xfId="0" applyNumberFormat="1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164" fontId="12" fillId="3" borderId="25" xfId="0" applyNumberFormat="1" applyFont="1" applyFill="1" applyBorder="1" applyAlignment="1">
      <alignment vertical="center"/>
    </xf>
    <xf numFmtId="49" fontId="12" fillId="5" borderId="24" xfId="0" applyNumberFormat="1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164" fontId="12" fillId="5" borderId="25" xfId="0" applyNumberFormat="1" applyFont="1" applyFill="1" applyBorder="1" applyAlignment="1">
      <alignment vertical="center"/>
    </xf>
    <xf numFmtId="49" fontId="12" fillId="5" borderId="26" xfId="0" applyNumberFormat="1" applyFont="1" applyFill="1" applyBorder="1" applyAlignment="1">
      <alignment vertical="center"/>
    </xf>
    <xf numFmtId="0" fontId="13" fillId="5" borderId="27" xfId="0" applyFont="1" applyFill="1" applyBorder="1" applyAlignment="1">
      <alignment vertical="center"/>
    </xf>
    <xf numFmtId="164" fontId="12" fillId="10" borderId="60" xfId="0" applyNumberFormat="1" applyFont="1" applyFill="1" applyBorder="1" applyAlignment="1">
      <alignment vertical="center"/>
    </xf>
  </cellXfs>
  <cellStyles count="4">
    <cellStyle name="Millares 6 2" xfId="3"/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5438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topLeftCell="B58" zoomScale="106" zoomScaleNormal="106" workbookViewId="0">
      <selection activeCell="F92" sqref="F92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8.5703125" style="1" bestFit="1" customWidth="1"/>
    <col min="4" max="4" width="14.85546875" style="1" customWidth="1"/>
    <col min="5" max="5" width="22.28515625" style="1" bestFit="1" customWidth="1"/>
    <col min="6" max="6" width="18.7109375" style="1" customWidth="1"/>
    <col min="7" max="7" width="17.140625" style="13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1"/>
    </row>
    <row r="2" spans="1:7" ht="15" customHeight="1" x14ac:dyDescent="0.25">
      <c r="A2" s="2"/>
      <c r="B2" s="2"/>
      <c r="C2" s="2"/>
      <c r="D2" s="2"/>
      <c r="E2" s="2"/>
      <c r="F2" s="2"/>
      <c r="G2" s="11"/>
    </row>
    <row r="3" spans="1:7" ht="15" customHeight="1" x14ac:dyDescent="0.25">
      <c r="A3" s="2"/>
      <c r="B3" s="2"/>
      <c r="C3" s="2"/>
      <c r="D3" s="2"/>
      <c r="E3" s="2"/>
      <c r="F3" s="2"/>
      <c r="G3" s="11"/>
    </row>
    <row r="4" spans="1:7" ht="15" customHeight="1" x14ac:dyDescent="0.25">
      <c r="A4" s="2"/>
      <c r="B4" s="2"/>
      <c r="C4" s="2"/>
      <c r="D4" s="2"/>
      <c r="E4" s="2"/>
      <c r="F4" s="2"/>
      <c r="G4" s="11"/>
    </row>
    <row r="5" spans="1:7" ht="15" customHeight="1" x14ac:dyDescent="0.25">
      <c r="A5" s="2"/>
      <c r="B5" s="2"/>
      <c r="C5" s="2"/>
      <c r="D5" s="2"/>
      <c r="E5" s="2"/>
      <c r="F5" s="2"/>
      <c r="G5" s="11"/>
    </row>
    <row r="6" spans="1:7" ht="15" customHeight="1" x14ac:dyDescent="0.25">
      <c r="A6" s="2"/>
      <c r="B6" s="2"/>
      <c r="C6" s="2"/>
      <c r="D6" s="2"/>
      <c r="E6" s="2"/>
      <c r="F6" s="2"/>
      <c r="G6" s="11"/>
    </row>
    <row r="7" spans="1:7" ht="15" customHeight="1" x14ac:dyDescent="0.25">
      <c r="A7" s="2"/>
      <c r="B7" s="2"/>
      <c r="C7" s="2"/>
      <c r="D7" s="2"/>
      <c r="E7" s="2"/>
      <c r="F7" s="2"/>
      <c r="G7" s="11"/>
    </row>
    <row r="8" spans="1:7" ht="15" customHeight="1" x14ac:dyDescent="0.25">
      <c r="A8" s="2"/>
      <c r="B8" s="3"/>
      <c r="C8" s="4"/>
      <c r="D8" s="2"/>
      <c r="E8" s="4"/>
      <c r="F8" s="4"/>
      <c r="G8" s="12"/>
    </row>
    <row r="9" spans="1:7" ht="12" customHeight="1" x14ac:dyDescent="0.25">
      <c r="A9" s="5"/>
      <c r="B9" s="89" t="s">
        <v>0</v>
      </c>
      <c r="C9" s="90" t="s">
        <v>89</v>
      </c>
      <c r="D9" s="91"/>
      <c r="E9" s="85" t="s">
        <v>80</v>
      </c>
      <c r="F9" s="86"/>
      <c r="G9" s="92">
        <v>40000</v>
      </c>
    </row>
    <row r="10" spans="1:7" ht="15" customHeight="1" x14ac:dyDescent="0.25">
      <c r="A10" s="5"/>
      <c r="B10" s="6" t="s">
        <v>1</v>
      </c>
      <c r="C10" s="93" t="s">
        <v>90</v>
      </c>
      <c r="D10" s="91"/>
      <c r="E10" s="87" t="s">
        <v>2</v>
      </c>
      <c r="F10" s="88"/>
      <c r="G10" s="94" t="s">
        <v>91</v>
      </c>
    </row>
    <row r="11" spans="1:7" ht="18" customHeight="1" x14ac:dyDescent="0.25">
      <c r="A11" s="5"/>
      <c r="B11" s="6" t="s">
        <v>3</v>
      </c>
      <c r="C11" s="93" t="s">
        <v>56</v>
      </c>
      <c r="D11" s="91"/>
      <c r="E11" s="105" t="s">
        <v>81</v>
      </c>
      <c r="F11" s="106"/>
      <c r="G11" s="95">
        <v>250</v>
      </c>
    </row>
    <row r="12" spans="1:7" ht="11.25" customHeight="1" x14ac:dyDescent="0.25">
      <c r="A12" s="5"/>
      <c r="B12" s="6" t="s">
        <v>4</v>
      </c>
      <c r="C12" s="93" t="s">
        <v>65</v>
      </c>
      <c r="D12" s="103"/>
      <c r="E12" s="109" t="s">
        <v>5</v>
      </c>
      <c r="F12" s="110"/>
      <c r="G12" s="104">
        <f>G9*G11</f>
        <v>10000000</v>
      </c>
    </row>
    <row r="13" spans="1:7" ht="11.25" customHeight="1" x14ac:dyDescent="0.25">
      <c r="A13" s="5"/>
      <c r="B13" s="6" t="s">
        <v>6</v>
      </c>
      <c r="C13" s="93" t="s">
        <v>66</v>
      </c>
      <c r="D13" s="91"/>
      <c r="E13" s="107" t="s">
        <v>7</v>
      </c>
      <c r="F13" s="108"/>
      <c r="G13" s="96" t="s">
        <v>92</v>
      </c>
    </row>
    <row r="14" spans="1:7" ht="13.5" customHeight="1" x14ac:dyDescent="0.25">
      <c r="A14" s="5"/>
      <c r="B14" s="6" t="s">
        <v>8</v>
      </c>
      <c r="C14" s="97" t="s">
        <v>78</v>
      </c>
      <c r="D14" s="91"/>
      <c r="E14" s="87" t="s">
        <v>9</v>
      </c>
      <c r="F14" s="88"/>
      <c r="G14" s="98" t="s">
        <v>91</v>
      </c>
    </row>
    <row r="15" spans="1:7" ht="25.5" x14ac:dyDescent="0.25">
      <c r="A15" s="5"/>
      <c r="B15" s="6" t="s">
        <v>10</v>
      </c>
      <c r="C15" s="99">
        <v>44927</v>
      </c>
      <c r="D15" s="91"/>
      <c r="E15" s="100" t="s">
        <v>11</v>
      </c>
      <c r="F15" s="101"/>
      <c r="G15" s="102" t="s">
        <v>88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9"/>
    </row>
    <row r="17" spans="1:255" ht="12" customHeight="1" x14ac:dyDescent="0.25">
      <c r="A17" s="7"/>
      <c r="B17" s="78" t="s">
        <v>12</v>
      </c>
      <c r="C17" s="79"/>
      <c r="D17" s="79"/>
      <c r="E17" s="79"/>
      <c r="F17" s="79"/>
      <c r="G17" s="79"/>
    </row>
    <row r="18" spans="1:255" ht="12" customHeight="1" x14ac:dyDescent="0.25">
      <c r="A18" s="2"/>
      <c r="B18" s="20"/>
      <c r="C18" s="21"/>
      <c r="D18" s="21"/>
      <c r="E18" s="21"/>
      <c r="F18" s="22"/>
      <c r="G18" s="23"/>
    </row>
    <row r="19" spans="1:255" ht="12" customHeight="1" x14ac:dyDescent="0.25">
      <c r="A19" s="5"/>
      <c r="B19" s="26" t="s">
        <v>13</v>
      </c>
      <c r="C19" s="27"/>
      <c r="D19" s="28"/>
      <c r="E19" s="28"/>
      <c r="F19" s="29"/>
      <c r="G19" s="30"/>
    </row>
    <row r="20" spans="1:255" ht="24" customHeight="1" x14ac:dyDescent="0.25">
      <c r="A20" s="5"/>
      <c r="B20" s="31" t="s">
        <v>14</v>
      </c>
      <c r="C20" s="111" t="s">
        <v>15</v>
      </c>
      <c r="D20" s="111" t="s">
        <v>16</v>
      </c>
      <c r="E20" s="31" t="s">
        <v>17</v>
      </c>
      <c r="F20" s="111" t="s">
        <v>18</v>
      </c>
      <c r="G20" s="31" t="s">
        <v>19</v>
      </c>
    </row>
    <row r="21" spans="1:255" s="118" customFormat="1" ht="12" customHeight="1" x14ac:dyDescent="0.25">
      <c r="A21" s="112"/>
      <c r="B21" s="113" t="s">
        <v>93</v>
      </c>
      <c r="C21" s="114" t="s">
        <v>20</v>
      </c>
      <c r="D21" s="114">
        <v>22.5</v>
      </c>
      <c r="E21" s="114" t="s">
        <v>94</v>
      </c>
      <c r="F21" s="115">
        <v>30000</v>
      </c>
      <c r="G21" s="116">
        <f t="shared" ref="G21:G28" si="0">D21*F21</f>
        <v>675000</v>
      </c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17"/>
    </row>
    <row r="22" spans="1:255" s="118" customFormat="1" ht="12" customHeight="1" x14ac:dyDescent="0.25">
      <c r="A22" s="112"/>
      <c r="B22" s="113" t="s">
        <v>95</v>
      </c>
      <c r="C22" s="114" t="s">
        <v>20</v>
      </c>
      <c r="D22" s="114">
        <v>16</v>
      </c>
      <c r="E22" s="114" t="s">
        <v>63</v>
      </c>
      <c r="F22" s="115">
        <v>30000</v>
      </c>
      <c r="G22" s="116">
        <f t="shared" si="0"/>
        <v>480000</v>
      </c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</row>
    <row r="23" spans="1:255" s="118" customFormat="1" ht="12" customHeight="1" x14ac:dyDescent="0.25">
      <c r="A23" s="112"/>
      <c r="B23" s="113" t="s">
        <v>96</v>
      </c>
      <c r="C23" s="114" t="s">
        <v>20</v>
      </c>
      <c r="D23" s="114">
        <v>5</v>
      </c>
      <c r="E23" s="114" t="s">
        <v>97</v>
      </c>
      <c r="F23" s="115">
        <v>30000</v>
      </c>
      <c r="G23" s="116">
        <f t="shared" si="0"/>
        <v>150000</v>
      </c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</row>
    <row r="24" spans="1:255" s="118" customFormat="1" ht="12" customHeight="1" x14ac:dyDescent="0.25">
      <c r="A24" s="112"/>
      <c r="B24" s="113" t="s">
        <v>129</v>
      </c>
      <c r="C24" s="114" t="s">
        <v>20</v>
      </c>
      <c r="D24" s="114">
        <v>8</v>
      </c>
      <c r="E24" s="114" t="s">
        <v>98</v>
      </c>
      <c r="F24" s="115">
        <v>30000</v>
      </c>
      <c r="G24" s="116">
        <f>D24*F24</f>
        <v>240000</v>
      </c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  <c r="IT24" s="117"/>
      <c r="IU24" s="117"/>
    </row>
    <row r="25" spans="1:255" s="118" customFormat="1" ht="12" customHeight="1" x14ac:dyDescent="0.25">
      <c r="A25" s="112"/>
      <c r="B25" s="113" t="s">
        <v>99</v>
      </c>
      <c r="C25" s="114" t="s">
        <v>20</v>
      </c>
      <c r="D25" s="114">
        <v>22</v>
      </c>
      <c r="E25" s="114" t="s">
        <v>100</v>
      </c>
      <c r="F25" s="115">
        <v>40000</v>
      </c>
      <c r="G25" s="116">
        <f t="shared" si="0"/>
        <v>880000</v>
      </c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</row>
    <row r="26" spans="1:255" s="118" customFormat="1" ht="12" customHeight="1" x14ac:dyDescent="0.25">
      <c r="A26" s="112"/>
      <c r="B26" s="113" t="s">
        <v>101</v>
      </c>
      <c r="C26" s="114" t="s">
        <v>20</v>
      </c>
      <c r="D26" s="114">
        <v>5</v>
      </c>
      <c r="E26" s="114" t="s">
        <v>97</v>
      </c>
      <c r="F26" s="115">
        <v>30000</v>
      </c>
      <c r="G26" s="116">
        <f t="shared" si="0"/>
        <v>150000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7"/>
    </row>
    <row r="27" spans="1:255" s="118" customFormat="1" ht="12" customHeight="1" x14ac:dyDescent="0.25">
      <c r="A27" s="112"/>
      <c r="B27" s="113" t="s">
        <v>59</v>
      </c>
      <c r="C27" s="114" t="s">
        <v>20</v>
      </c>
      <c r="D27" s="114">
        <v>1</v>
      </c>
      <c r="E27" s="114" t="s">
        <v>97</v>
      </c>
      <c r="F27" s="115">
        <v>30000</v>
      </c>
      <c r="G27" s="116">
        <f t="shared" si="0"/>
        <v>30000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17"/>
    </row>
    <row r="28" spans="1:255" s="118" customFormat="1" ht="12" customHeight="1" x14ac:dyDescent="0.25">
      <c r="A28" s="112"/>
      <c r="B28" s="113" t="s">
        <v>58</v>
      </c>
      <c r="C28" s="114" t="s">
        <v>20</v>
      </c>
      <c r="D28" s="114">
        <v>4</v>
      </c>
      <c r="E28" s="114" t="s">
        <v>63</v>
      </c>
      <c r="F28" s="115">
        <v>30000</v>
      </c>
      <c r="G28" s="116">
        <f t="shared" si="0"/>
        <v>120000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  <c r="IT28" s="117"/>
      <c r="IU28" s="117"/>
    </row>
    <row r="29" spans="1:255" s="118" customFormat="1" ht="12" customHeight="1" x14ac:dyDescent="0.25">
      <c r="A29" s="112"/>
      <c r="B29" s="113" t="s">
        <v>82</v>
      </c>
      <c r="C29" s="114" t="s">
        <v>20</v>
      </c>
      <c r="D29" s="114">
        <v>4</v>
      </c>
      <c r="E29" s="114" t="s">
        <v>70</v>
      </c>
      <c r="F29" s="115">
        <v>30000</v>
      </c>
      <c r="G29" s="116">
        <f t="shared" ref="G29" si="1">+F29*D29</f>
        <v>120000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7"/>
    </row>
    <row r="30" spans="1:255" ht="12.75" customHeight="1" x14ac:dyDescent="0.25">
      <c r="A30" s="5"/>
      <c r="B30" s="8" t="s">
        <v>21</v>
      </c>
      <c r="C30" s="9"/>
      <c r="D30" s="9"/>
      <c r="E30" s="9"/>
      <c r="F30" s="119"/>
      <c r="G30" s="120">
        <f>SUM(G21:G29)</f>
        <v>2845000</v>
      </c>
    </row>
    <row r="31" spans="1:255" ht="12" customHeight="1" x14ac:dyDescent="0.25">
      <c r="A31" s="2"/>
      <c r="B31" s="20"/>
      <c r="C31" s="22"/>
      <c r="D31" s="22"/>
      <c r="E31" s="22"/>
      <c r="F31" s="24"/>
      <c r="G31" s="25"/>
    </row>
    <row r="32" spans="1:255" ht="12" customHeight="1" x14ac:dyDescent="0.25">
      <c r="A32" s="5"/>
      <c r="B32" s="26" t="s">
        <v>22</v>
      </c>
      <c r="C32" s="27"/>
      <c r="D32" s="28"/>
      <c r="E32" s="28"/>
      <c r="F32" s="29"/>
      <c r="G32" s="30"/>
    </row>
    <row r="33" spans="1:255" ht="24" customHeight="1" x14ac:dyDescent="0.25">
      <c r="A33" s="5"/>
      <c r="B33" s="31" t="s">
        <v>14</v>
      </c>
      <c r="C33" s="111" t="s">
        <v>15</v>
      </c>
      <c r="D33" s="111" t="s">
        <v>16</v>
      </c>
      <c r="E33" s="31" t="s">
        <v>67</v>
      </c>
      <c r="F33" s="111" t="s">
        <v>18</v>
      </c>
      <c r="G33" s="31" t="s">
        <v>19</v>
      </c>
    </row>
    <row r="34" spans="1:255" s="118" customFormat="1" ht="12" customHeight="1" x14ac:dyDescent="0.25">
      <c r="A34" s="112"/>
      <c r="B34" s="113"/>
      <c r="C34" s="114"/>
      <c r="D34" s="114"/>
      <c r="E34" s="114"/>
      <c r="F34" s="115"/>
      <c r="G34" s="116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17"/>
    </row>
    <row r="35" spans="1:255" ht="12.75" customHeight="1" x14ac:dyDescent="0.25">
      <c r="A35" s="5"/>
      <c r="B35" s="8" t="s">
        <v>23</v>
      </c>
      <c r="C35" s="9"/>
      <c r="D35" s="9"/>
      <c r="E35" s="9"/>
      <c r="F35" s="119"/>
      <c r="G35" s="120">
        <v>0</v>
      </c>
    </row>
    <row r="36" spans="1:255" s="1" customFormat="1" ht="12" customHeight="1" x14ac:dyDescent="0.25">
      <c r="A36" s="2"/>
      <c r="B36" s="32"/>
      <c r="C36" s="33"/>
      <c r="D36" s="33"/>
      <c r="E36" s="33"/>
      <c r="F36" s="34"/>
      <c r="G36" s="35"/>
    </row>
    <row r="37" spans="1:255" ht="12" customHeight="1" x14ac:dyDescent="0.25">
      <c r="A37" s="5"/>
      <c r="B37" s="26" t="s">
        <v>24</v>
      </c>
      <c r="C37" s="27"/>
      <c r="D37" s="28"/>
      <c r="E37" s="28"/>
      <c r="F37" s="29"/>
      <c r="G37" s="30"/>
    </row>
    <row r="38" spans="1:255" ht="24" customHeight="1" x14ac:dyDescent="0.25">
      <c r="A38" s="5"/>
      <c r="B38" s="31" t="s">
        <v>14</v>
      </c>
      <c r="C38" s="111" t="s">
        <v>15</v>
      </c>
      <c r="D38" s="111" t="s">
        <v>16</v>
      </c>
      <c r="E38" s="31" t="s">
        <v>17</v>
      </c>
      <c r="F38" s="111" t="s">
        <v>18</v>
      </c>
      <c r="G38" s="31" t="s">
        <v>19</v>
      </c>
    </row>
    <row r="39" spans="1:255" s="118" customFormat="1" ht="12" customHeight="1" x14ac:dyDescent="0.25">
      <c r="A39" s="112"/>
      <c r="B39" s="113" t="s">
        <v>102</v>
      </c>
      <c r="C39" s="114" t="s">
        <v>25</v>
      </c>
      <c r="D39" s="114">
        <v>0.6</v>
      </c>
      <c r="E39" s="114" t="s">
        <v>98</v>
      </c>
      <c r="F39" s="115">
        <v>180000</v>
      </c>
      <c r="G39" s="116">
        <f>D39*F39</f>
        <v>108000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17"/>
    </row>
    <row r="40" spans="1:255" s="118" customFormat="1" ht="12" customHeight="1" x14ac:dyDescent="0.25">
      <c r="A40" s="112"/>
      <c r="B40" s="113" t="s">
        <v>103</v>
      </c>
      <c r="C40" s="114" t="s">
        <v>25</v>
      </c>
      <c r="D40" s="114">
        <v>1</v>
      </c>
      <c r="E40" s="114" t="s">
        <v>63</v>
      </c>
      <c r="F40" s="115">
        <v>150000</v>
      </c>
      <c r="G40" s="116">
        <f>D40*F40</f>
        <v>150000</v>
      </c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  <c r="IP40" s="117"/>
      <c r="IQ40" s="117"/>
      <c r="IR40" s="117"/>
      <c r="IS40" s="117"/>
      <c r="IT40" s="117"/>
      <c r="IU40" s="117"/>
    </row>
    <row r="41" spans="1:255" s="118" customFormat="1" ht="12" customHeight="1" x14ac:dyDescent="0.25">
      <c r="A41" s="112"/>
      <c r="B41" s="113" t="s">
        <v>96</v>
      </c>
      <c r="C41" s="114" t="s">
        <v>25</v>
      </c>
      <c r="D41" s="114">
        <v>3</v>
      </c>
      <c r="E41" s="114" t="s">
        <v>97</v>
      </c>
      <c r="F41" s="115">
        <v>150000</v>
      </c>
      <c r="G41" s="116">
        <f t="shared" ref="G41:G46" si="2">D41*F41</f>
        <v>450000</v>
      </c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  <c r="IT41" s="117"/>
      <c r="IU41" s="117"/>
    </row>
    <row r="42" spans="1:255" s="118" customFormat="1" ht="12" customHeight="1" x14ac:dyDescent="0.25">
      <c r="A42" s="112"/>
      <c r="B42" s="113" t="s">
        <v>104</v>
      </c>
      <c r="C42" s="114" t="s">
        <v>25</v>
      </c>
      <c r="D42" s="114">
        <v>0.33</v>
      </c>
      <c r="E42" s="114" t="s">
        <v>105</v>
      </c>
      <c r="F42" s="115">
        <v>180000</v>
      </c>
      <c r="G42" s="116">
        <f t="shared" si="2"/>
        <v>59400</v>
      </c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  <c r="IT42" s="117"/>
      <c r="IU42" s="117"/>
    </row>
    <row r="43" spans="1:255" s="118" customFormat="1" ht="12" customHeight="1" x14ac:dyDescent="0.25">
      <c r="A43" s="112"/>
      <c r="B43" s="113" t="s">
        <v>106</v>
      </c>
      <c r="C43" s="114" t="s">
        <v>25</v>
      </c>
      <c r="D43" s="114">
        <v>0.33</v>
      </c>
      <c r="E43" s="114" t="s">
        <v>64</v>
      </c>
      <c r="F43" s="115">
        <v>180000</v>
      </c>
      <c r="G43" s="116">
        <f t="shared" si="2"/>
        <v>59400</v>
      </c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  <c r="IP43" s="117"/>
      <c r="IQ43" s="117"/>
      <c r="IR43" s="117"/>
      <c r="IS43" s="117"/>
      <c r="IT43" s="117"/>
      <c r="IU43" s="117"/>
    </row>
    <row r="44" spans="1:255" s="118" customFormat="1" ht="12" customHeight="1" x14ac:dyDescent="0.25">
      <c r="A44" s="112"/>
      <c r="B44" s="113" t="s">
        <v>107</v>
      </c>
      <c r="C44" s="114" t="s">
        <v>25</v>
      </c>
      <c r="D44" s="114">
        <v>3</v>
      </c>
      <c r="E44" s="114" t="s">
        <v>100</v>
      </c>
      <c r="F44" s="115">
        <v>150000</v>
      </c>
      <c r="G44" s="116">
        <f t="shared" si="2"/>
        <v>450000</v>
      </c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  <c r="IF44" s="117"/>
      <c r="IG44" s="117"/>
      <c r="IH44" s="117"/>
      <c r="II44" s="117"/>
      <c r="IJ44" s="117"/>
      <c r="IK44" s="117"/>
      <c r="IL44" s="117"/>
      <c r="IM44" s="117"/>
      <c r="IN44" s="117"/>
      <c r="IO44" s="117"/>
      <c r="IP44" s="117"/>
      <c r="IQ44" s="117"/>
      <c r="IR44" s="117"/>
      <c r="IS44" s="117"/>
      <c r="IT44" s="117"/>
      <c r="IU44" s="117"/>
    </row>
    <row r="45" spans="1:255" s="118" customFormat="1" ht="12" customHeight="1" x14ac:dyDescent="0.25">
      <c r="A45" s="112"/>
      <c r="B45" s="113" t="s">
        <v>108</v>
      </c>
      <c r="C45" s="114" t="s">
        <v>25</v>
      </c>
      <c r="D45" s="114">
        <v>3</v>
      </c>
      <c r="E45" s="114" t="s">
        <v>97</v>
      </c>
      <c r="F45" s="115">
        <v>100000</v>
      </c>
      <c r="G45" s="116">
        <f t="shared" si="2"/>
        <v>300000</v>
      </c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  <c r="IF45" s="117"/>
      <c r="IG45" s="117"/>
      <c r="IH45" s="117"/>
      <c r="II45" s="117"/>
      <c r="IJ45" s="117"/>
      <c r="IK45" s="117"/>
      <c r="IL45" s="117"/>
      <c r="IM45" s="117"/>
      <c r="IN45" s="117"/>
      <c r="IO45" s="117"/>
      <c r="IP45" s="117"/>
      <c r="IQ45" s="117"/>
      <c r="IR45" s="117"/>
      <c r="IS45" s="117"/>
      <c r="IT45" s="117"/>
      <c r="IU45" s="117"/>
    </row>
    <row r="46" spans="1:255" s="118" customFormat="1" ht="12" customHeight="1" x14ac:dyDescent="0.25">
      <c r="A46" s="112"/>
      <c r="B46" s="113" t="s">
        <v>60</v>
      </c>
      <c r="C46" s="114" t="s">
        <v>25</v>
      </c>
      <c r="D46" s="114">
        <v>0.5</v>
      </c>
      <c r="E46" s="114" t="s">
        <v>97</v>
      </c>
      <c r="F46" s="115">
        <v>180000</v>
      </c>
      <c r="G46" s="116">
        <f t="shared" si="2"/>
        <v>90000</v>
      </c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  <c r="IF46" s="117"/>
      <c r="IG46" s="117"/>
      <c r="IH46" s="117"/>
      <c r="II46" s="117"/>
      <c r="IJ46" s="117"/>
      <c r="IK46" s="117"/>
      <c r="IL46" s="117"/>
      <c r="IM46" s="117"/>
      <c r="IN46" s="117"/>
      <c r="IO46" s="117"/>
      <c r="IP46" s="117"/>
      <c r="IQ46" s="117"/>
      <c r="IR46" s="117"/>
      <c r="IS46" s="117"/>
      <c r="IT46" s="117"/>
      <c r="IU46" s="117"/>
    </row>
    <row r="47" spans="1:255" s="118" customFormat="1" ht="12" customHeight="1" x14ac:dyDescent="0.25">
      <c r="A47" s="112"/>
      <c r="B47" s="113" t="s">
        <v>84</v>
      </c>
      <c r="C47" s="114" t="s">
        <v>83</v>
      </c>
      <c r="D47" s="114">
        <v>1</v>
      </c>
      <c r="E47" s="114" t="s">
        <v>69</v>
      </c>
      <c r="F47" s="115">
        <v>80000</v>
      </c>
      <c r="G47" s="116">
        <f>+D47*F47</f>
        <v>80000</v>
      </c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  <c r="IF47" s="117"/>
      <c r="IG47" s="117"/>
      <c r="IH47" s="117"/>
      <c r="II47" s="117"/>
      <c r="IJ47" s="117"/>
      <c r="IK47" s="117"/>
      <c r="IL47" s="117"/>
      <c r="IM47" s="117"/>
      <c r="IN47" s="117"/>
      <c r="IO47" s="117"/>
      <c r="IP47" s="117"/>
      <c r="IQ47" s="117"/>
      <c r="IR47" s="117"/>
      <c r="IS47" s="117"/>
      <c r="IT47" s="117"/>
      <c r="IU47" s="117"/>
    </row>
    <row r="48" spans="1:255" ht="12.75" customHeight="1" x14ac:dyDescent="0.25">
      <c r="A48" s="5"/>
      <c r="B48" s="8" t="s">
        <v>26</v>
      </c>
      <c r="C48" s="9"/>
      <c r="D48" s="9"/>
      <c r="E48" s="9"/>
      <c r="F48" s="119"/>
      <c r="G48" s="120">
        <f>SUM(G39:G47)</f>
        <v>1746800</v>
      </c>
    </row>
    <row r="49" spans="1:255" s="1" customFormat="1" ht="12" customHeight="1" x14ac:dyDescent="0.25">
      <c r="A49" s="2"/>
      <c r="B49" s="32"/>
      <c r="C49" s="33"/>
      <c r="D49" s="33"/>
      <c r="E49" s="33"/>
      <c r="F49" s="34"/>
      <c r="G49" s="35"/>
    </row>
    <row r="50" spans="1:255" ht="12" customHeight="1" x14ac:dyDescent="0.25">
      <c r="A50" s="5"/>
      <c r="B50" s="26" t="s">
        <v>27</v>
      </c>
      <c r="C50" s="27"/>
      <c r="D50" s="28"/>
      <c r="E50" s="28"/>
      <c r="F50" s="29"/>
      <c r="G50" s="30"/>
    </row>
    <row r="51" spans="1:255" ht="24" customHeight="1" x14ac:dyDescent="0.25">
      <c r="A51" s="5"/>
      <c r="B51" s="31" t="s">
        <v>28</v>
      </c>
      <c r="C51" s="111" t="s">
        <v>29</v>
      </c>
      <c r="D51" s="111" t="s">
        <v>30</v>
      </c>
      <c r="E51" s="31" t="s">
        <v>17</v>
      </c>
      <c r="F51" s="111" t="s">
        <v>18</v>
      </c>
      <c r="G51" s="31" t="s">
        <v>19</v>
      </c>
    </row>
    <row r="52" spans="1:255" s="118" customFormat="1" ht="12.75" customHeight="1" x14ac:dyDescent="0.25">
      <c r="A52" s="121"/>
      <c r="B52" s="122" t="s">
        <v>79</v>
      </c>
      <c r="C52" s="113"/>
      <c r="D52" s="114"/>
      <c r="E52" s="114"/>
      <c r="F52" s="115"/>
      <c r="G52" s="115"/>
      <c r="H52" s="117"/>
      <c r="I52" s="117"/>
      <c r="J52" s="117"/>
      <c r="K52" s="123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  <c r="IF52" s="117"/>
      <c r="IG52" s="117"/>
      <c r="IH52" s="117"/>
      <c r="II52" s="117"/>
      <c r="IJ52" s="117"/>
      <c r="IK52" s="117"/>
      <c r="IL52" s="117"/>
      <c r="IM52" s="117"/>
      <c r="IN52" s="117"/>
      <c r="IO52" s="117"/>
      <c r="IP52" s="117"/>
      <c r="IQ52" s="117"/>
      <c r="IR52" s="117"/>
      <c r="IS52" s="117"/>
      <c r="IT52" s="117"/>
      <c r="IU52" s="117"/>
    </row>
    <row r="53" spans="1:255" s="118" customFormat="1" ht="12" customHeight="1" x14ac:dyDescent="0.25">
      <c r="A53" s="112"/>
      <c r="B53" s="113" t="s">
        <v>57</v>
      </c>
      <c r="C53" s="114" t="s">
        <v>62</v>
      </c>
      <c r="D53" s="114">
        <v>250</v>
      </c>
      <c r="E53" s="114" t="s">
        <v>109</v>
      </c>
      <c r="F53" s="115">
        <v>1280</v>
      </c>
      <c r="G53" s="116">
        <f t="shared" ref="G53:G70" si="3">D53*F53</f>
        <v>320000</v>
      </c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  <c r="IF53" s="117"/>
      <c r="IG53" s="117"/>
      <c r="IH53" s="117"/>
      <c r="II53" s="117"/>
      <c r="IJ53" s="117"/>
      <c r="IK53" s="117"/>
      <c r="IL53" s="117"/>
      <c r="IM53" s="117"/>
      <c r="IN53" s="117"/>
      <c r="IO53" s="117"/>
      <c r="IP53" s="117"/>
      <c r="IQ53" s="117"/>
      <c r="IR53" s="117"/>
      <c r="IS53" s="117"/>
      <c r="IT53" s="117"/>
      <c r="IU53" s="117"/>
    </row>
    <row r="54" spans="1:255" s="118" customFormat="1" ht="12" customHeight="1" x14ac:dyDescent="0.25">
      <c r="A54" s="112"/>
      <c r="B54" s="113" t="s">
        <v>110</v>
      </c>
      <c r="C54" s="114" t="s">
        <v>62</v>
      </c>
      <c r="D54" s="114">
        <v>250</v>
      </c>
      <c r="E54" s="114" t="s">
        <v>109</v>
      </c>
      <c r="F54" s="115">
        <v>1600</v>
      </c>
      <c r="G54" s="116">
        <f t="shared" si="3"/>
        <v>400000</v>
      </c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7"/>
      <c r="IK54" s="117"/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</row>
    <row r="55" spans="1:255" s="118" customFormat="1" ht="12" customHeight="1" x14ac:dyDescent="0.25">
      <c r="A55" s="112"/>
      <c r="B55" s="113" t="s">
        <v>111</v>
      </c>
      <c r="C55" s="114" t="s">
        <v>72</v>
      </c>
      <c r="D55" s="114">
        <v>0.5</v>
      </c>
      <c r="E55" s="114" t="s">
        <v>68</v>
      </c>
      <c r="F55" s="115">
        <v>86250</v>
      </c>
      <c r="G55" s="116">
        <f t="shared" si="3"/>
        <v>43125</v>
      </c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  <c r="IU55" s="117"/>
    </row>
    <row r="56" spans="1:255" s="118" customFormat="1" ht="12.75" customHeight="1" x14ac:dyDescent="0.25">
      <c r="A56" s="121"/>
      <c r="B56" s="122" t="s">
        <v>74</v>
      </c>
      <c r="C56" s="113"/>
      <c r="D56" s="114"/>
      <c r="E56" s="114"/>
      <c r="F56" s="115"/>
      <c r="G56" s="115"/>
      <c r="H56" s="117"/>
      <c r="I56" s="117"/>
      <c r="J56" s="117"/>
      <c r="K56" s="123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</row>
    <row r="57" spans="1:255" s="118" customFormat="1" ht="12" customHeight="1" x14ac:dyDescent="0.25">
      <c r="A57" s="112"/>
      <c r="B57" s="113" t="s">
        <v>112</v>
      </c>
      <c r="C57" s="114" t="s">
        <v>72</v>
      </c>
      <c r="D57" s="114">
        <v>1</v>
      </c>
      <c r="E57" s="114" t="s">
        <v>69</v>
      </c>
      <c r="F57" s="115">
        <v>55200</v>
      </c>
      <c r="G57" s="116">
        <f t="shared" si="3"/>
        <v>55200</v>
      </c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  <c r="IU57" s="117"/>
    </row>
    <row r="58" spans="1:255" s="118" customFormat="1" ht="12" customHeight="1" x14ac:dyDescent="0.25">
      <c r="A58" s="112"/>
      <c r="B58" s="113" t="s">
        <v>113</v>
      </c>
      <c r="C58" s="114" t="s">
        <v>62</v>
      </c>
      <c r="D58" s="114">
        <v>15</v>
      </c>
      <c r="E58" s="114" t="s">
        <v>114</v>
      </c>
      <c r="F58" s="115">
        <v>23460</v>
      </c>
      <c r="G58" s="116">
        <f t="shared" si="3"/>
        <v>351900</v>
      </c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  <c r="GW58" s="117"/>
      <c r="GX58" s="117"/>
      <c r="GY58" s="117"/>
      <c r="GZ58" s="117"/>
      <c r="HA58" s="117"/>
      <c r="HB58" s="117"/>
      <c r="HC58" s="117"/>
      <c r="HD58" s="117"/>
      <c r="HE58" s="117"/>
      <c r="HF58" s="117"/>
      <c r="HG58" s="117"/>
      <c r="HH58" s="117"/>
      <c r="HI58" s="117"/>
      <c r="HJ58" s="117"/>
      <c r="HK58" s="117"/>
      <c r="HL58" s="117"/>
      <c r="HM58" s="117"/>
      <c r="HN58" s="117"/>
      <c r="HO58" s="117"/>
      <c r="HP58" s="117"/>
      <c r="HQ58" s="117"/>
      <c r="HR58" s="117"/>
      <c r="HS58" s="117"/>
      <c r="HT58" s="117"/>
      <c r="HU58" s="117"/>
      <c r="HV58" s="117"/>
      <c r="HW58" s="117"/>
      <c r="HX58" s="117"/>
      <c r="HY58" s="117"/>
      <c r="HZ58" s="117"/>
      <c r="IA58" s="117"/>
      <c r="IB58" s="117"/>
      <c r="IC58" s="117"/>
      <c r="ID58" s="117"/>
      <c r="IE58" s="117"/>
      <c r="IF58" s="117"/>
      <c r="IG58" s="117"/>
      <c r="IH58" s="117"/>
      <c r="II58" s="117"/>
      <c r="IJ58" s="117"/>
      <c r="IK58" s="117"/>
      <c r="IL58" s="117"/>
      <c r="IM58" s="117"/>
      <c r="IN58" s="117"/>
      <c r="IO58" s="117"/>
      <c r="IP58" s="117"/>
      <c r="IQ58" s="117"/>
      <c r="IR58" s="117"/>
      <c r="IS58" s="117"/>
      <c r="IT58" s="117"/>
      <c r="IU58" s="117"/>
    </row>
    <row r="59" spans="1:255" s="118" customFormat="1" ht="12" customHeight="1" x14ac:dyDescent="0.25">
      <c r="A59" s="112"/>
      <c r="B59" s="113" t="s">
        <v>115</v>
      </c>
      <c r="C59" s="114" t="s">
        <v>62</v>
      </c>
      <c r="D59" s="114">
        <v>2</v>
      </c>
      <c r="E59" s="114" t="s">
        <v>73</v>
      </c>
      <c r="F59" s="115">
        <v>19320</v>
      </c>
      <c r="G59" s="116">
        <f t="shared" si="3"/>
        <v>38640</v>
      </c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7"/>
      <c r="GQ59" s="117"/>
      <c r="GR59" s="117"/>
      <c r="GS59" s="117"/>
      <c r="GT59" s="117"/>
      <c r="GU59" s="117"/>
      <c r="GV59" s="117"/>
      <c r="GW59" s="117"/>
      <c r="GX59" s="117"/>
      <c r="GY59" s="117"/>
      <c r="GZ59" s="117"/>
      <c r="HA59" s="117"/>
      <c r="HB59" s="117"/>
      <c r="HC59" s="117"/>
      <c r="HD59" s="117"/>
      <c r="HE59" s="117"/>
      <c r="HF59" s="117"/>
      <c r="HG59" s="117"/>
      <c r="HH59" s="117"/>
      <c r="HI59" s="117"/>
      <c r="HJ59" s="117"/>
      <c r="HK59" s="117"/>
      <c r="HL59" s="117"/>
      <c r="HM59" s="117"/>
      <c r="HN59" s="117"/>
      <c r="HO59" s="117"/>
      <c r="HP59" s="117"/>
      <c r="HQ59" s="117"/>
      <c r="HR59" s="117"/>
      <c r="HS59" s="117"/>
      <c r="HT59" s="117"/>
      <c r="HU59" s="117"/>
      <c r="HV59" s="117"/>
      <c r="HW59" s="117"/>
      <c r="HX59" s="117"/>
      <c r="HY59" s="117"/>
      <c r="HZ59" s="117"/>
      <c r="IA59" s="117"/>
      <c r="IB59" s="117"/>
      <c r="IC59" s="117"/>
      <c r="ID59" s="117"/>
      <c r="IE59" s="117"/>
      <c r="IF59" s="117"/>
      <c r="IG59" s="117"/>
      <c r="IH59" s="117"/>
      <c r="II59" s="117"/>
      <c r="IJ59" s="117"/>
      <c r="IK59" s="117"/>
      <c r="IL59" s="117"/>
      <c r="IM59" s="117"/>
      <c r="IN59" s="117"/>
      <c r="IO59" s="117"/>
      <c r="IP59" s="117"/>
      <c r="IQ59" s="117"/>
      <c r="IR59" s="117"/>
      <c r="IS59" s="117"/>
      <c r="IT59" s="117"/>
      <c r="IU59" s="117"/>
    </row>
    <row r="60" spans="1:255" s="118" customFormat="1" ht="12" customHeight="1" x14ac:dyDescent="0.25">
      <c r="A60" s="112"/>
      <c r="B60" s="113" t="s">
        <v>116</v>
      </c>
      <c r="C60" s="114" t="s">
        <v>62</v>
      </c>
      <c r="D60" s="114">
        <v>12</v>
      </c>
      <c r="E60" s="114" t="s">
        <v>117</v>
      </c>
      <c r="F60" s="115">
        <v>6900</v>
      </c>
      <c r="G60" s="116">
        <f t="shared" si="3"/>
        <v>82800</v>
      </c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  <c r="GW60" s="117"/>
      <c r="GX60" s="117"/>
      <c r="GY60" s="117"/>
      <c r="GZ60" s="117"/>
      <c r="HA60" s="117"/>
      <c r="HB60" s="117"/>
      <c r="HC60" s="117"/>
      <c r="HD60" s="117"/>
      <c r="HE60" s="117"/>
      <c r="HF60" s="117"/>
      <c r="HG60" s="117"/>
      <c r="HH60" s="117"/>
      <c r="HI60" s="117"/>
      <c r="HJ60" s="117"/>
      <c r="HK60" s="117"/>
      <c r="HL60" s="117"/>
      <c r="HM60" s="117"/>
      <c r="HN60" s="117"/>
      <c r="HO60" s="117"/>
      <c r="HP60" s="117"/>
      <c r="HQ60" s="117"/>
      <c r="HR60" s="117"/>
      <c r="HS60" s="117"/>
      <c r="HT60" s="117"/>
      <c r="HU60" s="117"/>
      <c r="HV60" s="117"/>
      <c r="HW60" s="117"/>
      <c r="HX60" s="117"/>
      <c r="HY60" s="117"/>
      <c r="HZ60" s="117"/>
      <c r="IA60" s="117"/>
      <c r="IB60" s="117"/>
      <c r="IC60" s="117"/>
      <c r="ID60" s="117"/>
      <c r="IE60" s="117"/>
      <c r="IF60" s="117"/>
      <c r="IG60" s="117"/>
      <c r="IH60" s="117"/>
      <c r="II60" s="117"/>
      <c r="IJ60" s="117"/>
      <c r="IK60" s="117"/>
      <c r="IL60" s="117"/>
      <c r="IM60" s="117"/>
      <c r="IN60" s="117"/>
      <c r="IO60" s="117"/>
      <c r="IP60" s="117"/>
      <c r="IQ60" s="117"/>
      <c r="IR60" s="117"/>
      <c r="IS60" s="117"/>
      <c r="IT60" s="117"/>
      <c r="IU60" s="117"/>
    </row>
    <row r="61" spans="1:255" s="118" customFormat="1" ht="12" customHeight="1" x14ac:dyDescent="0.25">
      <c r="A61" s="112"/>
      <c r="B61" s="113" t="s">
        <v>118</v>
      </c>
      <c r="C61" s="114" t="s">
        <v>72</v>
      </c>
      <c r="D61" s="114">
        <v>1</v>
      </c>
      <c r="E61" s="114" t="s">
        <v>119</v>
      </c>
      <c r="F61" s="115">
        <v>62100</v>
      </c>
      <c r="G61" s="116">
        <f t="shared" si="3"/>
        <v>62100</v>
      </c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7"/>
      <c r="GQ61" s="117"/>
      <c r="GR61" s="117"/>
      <c r="GS61" s="117"/>
      <c r="GT61" s="117"/>
      <c r="GU61" s="117"/>
      <c r="GV61" s="117"/>
      <c r="GW61" s="117"/>
      <c r="GX61" s="117"/>
      <c r="GY61" s="117"/>
      <c r="GZ61" s="117"/>
      <c r="HA61" s="117"/>
      <c r="HB61" s="117"/>
      <c r="HC61" s="117"/>
      <c r="HD61" s="117"/>
      <c r="HE61" s="117"/>
      <c r="HF61" s="117"/>
      <c r="HG61" s="117"/>
      <c r="HH61" s="117"/>
      <c r="HI61" s="117"/>
      <c r="HJ61" s="117"/>
      <c r="HK61" s="117"/>
      <c r="HL61" s="117"/>
      <c r="HM61" s="117"/>
      <c r="HN61" s="117"/>
      <c r="HO61" s="117"/>
      <c r="HP61" s="117"/>
      <c r="HQ61" s="117"/>
      <c r="HR61" s="117"/>
      <c r="HS61" s="117"/>
      <c r="HT61" s="117"/>
      <c r="HU61" s="117"/>
      <c r="HV61" s="117"/>
      <c r="HW61" s="117"/>
      <c r="HX61" s="117"/>
      <c r="HY61" s="117"/>
      <c r="HZ61" s="117"/>
      <c r="IA61" s="117"/>
      <c r="IB61" s="117"/>
      <c r="IC61" s="117"/>
      <c r="ID61" s="117"/>
      <c r="IE61" s="117"/>
      <c r="IF61" s="117"/>
      <c r="IG61" s="117"/>
      <c r="IH61" s="117"/>
      <c r="II61" s="117"/>
      <c r="IJ61" s="117"/>
      <c r="IK61" s="117"/>
      <c r="IL61" s="117"/>
      <c r="IM61" s="117"/>
      <c r="IN61" s="117"/>
      <c r="IO61" s="117"/>
      <c r="IP61" s="117"/>
      <c r="IQ61" s="117"/>
      <c r="IR61" s="117"/>
      <c r="IS61" s="117"/>
      <c r="IT61" s="117"/>
      <c r="IU61" s="117"/>
    </row>
    <row r="62" spans="1:255" s="118" customFormat="1" ht="12.75" customHeight="1" x14ac:dyDescent="0.25">
      <c r="A62" s="121"/>
      <c r="B62" s="122" t="s">
        <v>75</v>
      </c>
      <c r="C62" s="113"/>
      <c r="D62" s="114"/>
      <c r="E62" s="114"/>
      <c r="F62" s="115"/>
      <c r="G62" s="115"/>
      <c r="H62" s="117"/>
      <c r="I62" s="117"/>
      <c r="J62" s="117"/>
      <c r="K62" s="123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7"/>
      <c r="GA62" s="117"/>
      <c r="GB62" s="117"/>
      <c r="GC62" s="117"/>
      <c r="GD62" s="117"/>
      <c r="GE62" s="117"/>
      <c r="GF62" s="117"/>
      <c r="GG62" s="117"/>
      <c r="GH62" s="117"/>
      <c r="GI62" s="117"/>
      <c r="GJ62" s="117"/>
      <c r="GK62" s="117"/>
      <c r="GL62" s="117"/>
      <c r="GM62" s="117"/>
      <c r="GN62" s="117"/>
      <c r="GO62" s="117"/>
      <c r="GP62" s="117"/>
      <c r="GQ62" s="117"/>
      <c r="GR62" s="117"/>
      <c r="GS62" s="117"/>
      <c r="GT62" s="117"/>
      <c r="GU62" s="117"/>
      <c r="GV62" s="117"/>
      <c r="GW62" s="117"/>
      <c r="GX62" s="117"/>
      <c r="GY62" s="117"/>
      <c r="GZ62" s="117"/>
      <c r="HA62" s="117"/>
      <c r="HB62" s="117"/>
      <c r="HC62" s="117"/>
      <c r="HD62" s="117"/>
      <c r="HE62" s="117"/>
      <c r="HF62" s="117"/>
      <c r="HG62" s="117"/>
      <c r="HH62" s="117"/>
      <c r="HI62" s="117"/>
      <c r="HJ62" s="117"/>
      <c r="HK62" s="117"/>
      <c r="HL62" s="117"/>
      <c r="HM62" s="117"/>
      <c r="HN62" s="117"/>
      <c r="HO62" s="117"/>
      <c r="HP62" s="117"/>
      <c r="HQ62" s="117"/>
      <c r="HR62" s="117"/>
      <c r="HS62" s="117"/>
      <c r="HT62" s="117"/>
      <c r="HU62" s="117"/>
      <c r="HV62" s="117"/>
      <c r="HW62" s="117"/>
      <c r="HX62" s="117"/>
      <c r="HY62" s="117"/>
      <c r="HZ62" s="117"/>
      <c r="IA62" s="117"/>
      <c r="IB62" s="117"/>
      <c r="IC62" s="117"/>
      <c r="ID62" s="117"/>
      <c r="IE62" s="117"/>
      <c r="IF62" s="117"/>
      <c r="IG62" s="117"/>
      <c r="IH62" s="117"/>
      <c r="II62" s="117"/>
      <c r="IJ62" s="117"/>
      <c r="IK62" s="117"/>
      <c r="IL62" s="117"/>
      <c r="IM62" s="117"/>
      <c r="IN62" s="117"/>
      <c r="IO62" s="117"/>
      <c r="IP62" s="117"/>
      <c r="IQ62" s="117"/>
      <c r="IR62" s="117"/>
      <c r="IS62" s="117"/>
      <c r="IT62" s="117"/>
      <c r="IU62" s="117"/>
    </row>
    <row r="63" spans="1:255" s="118" customFormat="1" ht="12" customHeight="1" x14ac:dyDescent="0.25">
      <c r="A63" s="112"/>
      <c r="B63" s="113" t="s">
        <v>120</v>
      </c>
      <c r="C63" s="114" t="s">
        <v>72</v>
      </c>
      <c r="D63" s="114">
        <v>6</v>
      </c>
      <c r="E63" s="114" t="s">
        <v>121</v>
      </c>
      <c r="F63" s="115">
        <v>17250</v>
      </c>
      <c r="G63" s="116">
        <f t="shared" si="3"/>
        <v>103500</v>
      </c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17"/>
      <c r="FE63" s="117"/>
      <c r="FF63" s="117"/>
      <c r="FG63" s="117"/>
      <c r="FH63" s="117"/>
      <c r="FI63" s="117"/>
      <c r="FJ63" s="117"/>
      <c r="FK63" s="117"/>
      <c r="FL63" s="117"/>
      <c r="FM63" s="117"/>
      <c r="FN63" s="117"/>
      <c r="FO63" s="117"/>
      <c r="FP63" s="117"/>
      <c r="FQ63" s="117"/>
      <c r="FR63" s="117"/>
      <c r="FS63" s="117"/>
      <c r="FT63" s="117"/>
      <c r="FU63" s="117"/>
      <c r="FV63" s="117"/>
      <c r="FW63" s="117"/>
      <c r="FX63" s="117"/>
      <c r="FY63" s="117"/>
      <c r="FZ63" s="117"/>
      <c r="GA63" s="117"/>
      <c r="GB63" s="117"/>
      <c r="GC63" s="117"/>
      <c r="GD63" s="117"/>
      <c r="GE63" s="117"/>
      <c r="GF63" s="117"/>
      <c r="GG63" s="117"/>
      <c r="GH63" s="117"/>
      <c r="GI63" s="117"/>
      <c r="GJ63" s="117"/>
      <c r="GK63" s="117"/>
      <c r="GL63" s="117"/>
      <c r="GM63" s="117"/>
      <c r="GN63" s="117"/>
      <c r="GO63" s="117"/>
      <c r="GP63" s="117"/>
      <c r="GQ63" s="117"/>
      <c r="GR63" s="117"/>
      <c r="GS63" s="117"/>
      <c r="GT63" s="117"/>
      <c r="GU63" s="117"/>
      <c r="GV63" s="117"/>
      <c r="GW63" s="117"/>
      <c r="GX63" s="117"/>
      <c r="GY63" s="117"/>
      <c r="GZ63" s="117"/>
      <c r="HA63" s="117"/>
      <c r="HB63" s="117"/>
      <c r="HC63" s="117"/>
      <c r="HD63" s="117"/>
      <c r="HE63" s="117"/>
      <c r="HF63" s="117"/>
      <c r="HG63" s="117"/>
      <c r="HH63" s="117"/>
      <c r="HI63" s="117"/>
      <c r="HJ63" s="117"/>
      <c r="HK63" s="117"/>
      <c r="HL63" s="117"/>
      <c r="HM63" s="117"/>
      <c r="HN63" s="117"/>
      <c r="HO63" s="117"/>
      <c r="HP63" s="117"/>
      <c r="HQ63" s="117"/>
      <c r="HR63" s="117"/>
      <c r="HS63" s="117"/>
      <c r="HT63" s="117"/>
      <c r="HU63" s="117"/>
      <c r="HV63" s="117"/>
      <c r="HW63" s="117"/>
      <c r="HX63" s="117"/>
      <c r="HY63" s="117"/>
      <c r="HZ63" s="117"/>
      <c r="IA63" s="117"/>
      <c r="IB63" s="117"/>
      <c r="IC63" s="117"/>
      <c r="ID63" s="117"/>
      <c r="IE63" s="117"/>
      <c r="IF63" s="117"/>
      <c r="IG63" s="117"/>
      <c r="IH63" s="117"/>
      <c r="II63" s="117"/>
      <c r="IJ63" s="117"/>
      <c r="IK63" s="117"/>
      <c r="IL63" s="117"/>
      <c r="IM63" s="117"/>
      <c r="IN63" s="117"/>
      <c r="IO63" s="117"/>
      <c r="IP63" s="117"/>
      <c r="IQ63" s="117"/>
      <c r="IR63" s="117"/>
      <c r="IS63" s="117"/>
      <c r="IT63" s="117"/>
      <c r="IU63" s="117"/>
    </row>
    <row r="64" spans="1:255" s="118" customFormat="1" ht="12.75" customHeight="1" x14ac:dyDescent="0.25">
      <c r="A64" s="121"/>
      <c r="B64" s="122" t="s">
        <v>76</v>
      </c>
      <c r="C64" s="113"/>
      <c r="D64" s="114"/>
      <c r="E64" s="114"/>
      <c r="F64" s="115"/>
      <c r="G64" s="115"/>
      <c r="H64" s="117"/>
      <c r="I64" s="117"/>
      <c r="J64" s="117"/>
      <c r="K64" s="123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117"/>
      <c r="FD64" s="117"/>
      <c r="FE64" s="117"/>
      <c r="FF64" s="117"/>
      <c r="FG64" s="117"/>
      <c r="FH64" s="117"/>
      <c r="FI64" s="117"/>
      <c r="FJ64" s="117"/>
      <c r="FK64" s="117"/>
      <c r="FL64" s="117"/>
      <c r="FM64" s="117"/>
      <c r="FN64" s="117"/>
      <c r="FO64" s="117"/>
      <c r="FP64" s="117"/>
      <c r="FQ64" s="117"/>
      <c r="FR64" s="117"/>
      <c r="FS64" s="117"/>
      <c r="FT64" s="117"/>
      <c r="FU64" s="117"/>
      <c r="FV64" s="117"/>
      <c r="FW64" s="117"/>
      <c r="FX64" s="117"/>
      <c r="FY64" s="117"/>
      <c r="FZ64" s="117"/>
      <c r="GA64" s="117"/>
      <c r="GB64" s="117"/>
      <c r="GC64" s="117"/>
      <c r="GD64" s="117"/>
      <c r="GE64" s="117"/>
      <c r="GF64" s="117"/>
      <c r="GG64" s="117"/>
      <c r="GH64" s="117"/>
      <c r="GI64" s="117"/>
      <c r="GJ64" s="117"/>
      <c r="GK64" s="117"/>
      <c r="GL64" s="117"/>
      <c r="GM64" s="117"/>
      <c r="GN64" s="117"/>
      <c r="GO64" s="117"/>
      <c r="GP64" s="117"/>
      <c r="GQ64" s="117"/>
      <c r="GR64" s="117"/>
      <c r="GS64" s="117"/>
      <c r="GT64" s="117"/>
      <c r="GU64" s="117"/>
      <c r="GV64" s="117"/>
      <c r="GW64" s="117"/>
      <c r="GX64" s="117"/>
      <c r="GY64" s="117"/>
      <c r="GZ64" s="117"/>
      <c r="HA64" s="117"/>
      <c r="HB64" s="117"/>
      <c r="HC64" s="117"/>
      <c r="HD64" s="117"/>
      <c r="HE64" s="117"/>
      <c r="HF64" s="117"/>
      <c r="HG64" s="117"/>
      <c r="HH64" s="117"/>
      <c r="HI64" s="117"/>
      <c r="HJ64" s="117"/>
      <c r="HK64" s="117"/>
      <c r="HL64" s="117"/>
      <c r="HM64" s="117"/>
      <c r="HN64" s="117"/>
      <c r="HO64" s="117"/>
      <c r="HP64" s="117"/>
      <c r="HQ64" s="117"/>
      <c r="HR64" s="117"/>
      <c r="HS64" s="117"/>
      <c r="HT64" s="117"/>
      <c r="HU64" s="117"/>
      <c r="HV64" s="117"/>
      <c r="HW64" s="117"/>
      <c r="HX64" s="117"/>
      <c r="HY64" s="117"/>
      <c r="HZ64" s="117"/>
      <c r="IA64" s="117"/>
      <c r="IB64" s="117"/>
      <c r="IC64" s="117"/>
      <c r="ID64" s="117"/>
      <c r="IE64" s="117"/>
      <c r="IF64" s="117"/>
      <c r="IG64" s="117"/>
      <c r="IH64" s="117"/>
      <c r="II64" s="117"/>
      <c r="IJ64" s="117"/>
      <c r="IK64" s="117"/>
      <c r="IL64" s="117"/>
      <c r="IM64" s="117"/>
      <c r="IN64" s="117"/>
      <c r="IO64" s="117"/>
      <c r="IP64" s="117"/>
      <c r="IQ64" s="117"/>
      <c r="IR64" s="117"/>
      <c r="IS64" s="117"/>
      <c r="IT64" s="117"/>
      <c r="IU64" s="117"/>
    </row>
    <row r="65" spans="1:255" s="118" customFormat="1" ht="12" customHeight="1" x14ac:dyDescent="0.25">
      <c r="A65" s="112"/>
      <c r="B65" s="113" t="s">
        <v>122</v>
      </c>
      <c r="C65" s="114" t="s">
        <v>72</v>
      </c>
      <c r="D65" s="114">
        <v>1</v>
      </c>
      <c r="E65" s="114" t="s">
        <v>123</v>
      </c>
      <c r="F65" s="115">
        <v>64860</v>
      </c>
      <c r="G65" s="116">
        <f t="shared" si="3"/>
        <v>64860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/>
      <c r="EZ65" s="117"/>
      <c r="FA65" s="117"/>
      <c r="FB65" s="117"/>
      <c r="FC65" s="117"/>
      <c r="FD65" s="117"/>
      <c r="FE65" s="117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U65" s="117"/>
      <c r="FV65" s="117"/>
      <c r="FW65" s="117"/>
      <c r="FX65" s="117"/>
      <c r="FY65" s="117"/>
      <c r="FZ65" s="117"/>
      <c r="GA65" s="117"/>
      <c r="GB65" s="117"/>
      <c r="GC65" s="117"/>
      <c r="GD65" s="117"/>
      <c r="GE65" s="117"/>
      <c r="GF65" s="117"/>
      <c r="GG65" s="117"/>
      <c r="GH65" s="117"/>
      <c r="GI65" s="117"/>
      <c r="GJ65" s="117"/>
      <c r="GK65" s="117"/>
      <c r="GL65" s="117"/>
      <c r="GM65" s="117"/>
      <c r="GN65" s="117"/>
      <c r="GO65" s="117"/>
      <c r="GP65" s="117"/>
      <c r="GQ65" s="117"/>
      <c r="GR65" s="117"/>
      <c r="GS65" s="117"/>
      <c r="GT65" s="117"/>
      <c r="GU65" s="117"/>
      <c r="GV65" s="117"/>
      <c r="GW65" s="117"/>
      <c r="GX65" s="117"/>
      <c r="GY65" s="117"/>
      <c r="GZ65" s="117"/>
      <c r="HA65" s="117"/>
      <c r="HB65" s="117"/>
      <c r="HC65" s="117"/>
      <c r="HD65" s="117"/>
      <c r="HE65" s="117"/>
      <c r="HF65" s="117"/>
      <c r="HG65" s="117"/>
      <c r="HH65" s="117"/>
      <c r="HI65" s="117"/>
      <c r="HJ65" s="117"/>
      <c r="HK65" s="117"/>
      <c r="HL65" s="117"/>
      <c r="HM65" s="117"/>
      <c r="HN65" s="117"/>
      <c r="HO65" s="117"/>
      <c r="HP65" s="117"/>
      <c r="HQ65" s="117"/>
      <c r="HR65" s="117"/>
      <c r="HS65" s="117"/>
      <c r="HT65" s="117"/>
      <c r="HU65" s="117"/>
      <c r="HV65" s="117"/>
      <c r="HW65" s="117"/>
      <c r="HX65" s="117"/>
      <c r="HY65" s="117"/>
      <c r="HZ65" s="117"/>
      <c r="IA65" s="117"/>
      <c r="IB65" s="117"/>
      <c r="IC65" s="117"/>
      <c r="ID65" s="117"/>
      <c r="IE65" s="117"/>
      <c r="IF65" s="117"/>
      <c r="IG65" s="117"/>
      <c r="IH65" s="117"/>
      <c r="II65" s="117"/>
      <c r="IJ65" s="117"/>
      <c r="IK65" s="117"/>
      <c r="IL65" s="117"/>
      <c r="IM65" s="117"/>
      <c r="IN65" s="117"/>
      <c r="IO65" s="117"/>
      <c r="IP65" s="117"/>
      <c r="IQ65" s="117"/>
      <c r="IR65" s="117"/>
      <c r="IS65" s="117"/>
      <c r="IT65" s="117"/>
      <c r="IU65" s="117"/>
    </row>
    <row r="66" spans="1:255" s="118" customFormat="1" ht="12" customHeight="1" x14ac:dyDescent="0.25">
      <c r="A66" s="112"/>
      <c r="B66" s="113" t="s">
        <v>124</v>
      </c>
      <c r="C66" s="114" t="s">
        <v>72</v>
      </c>
      <c r="D66" s="114">
        <v>30</v>
      </c>
      <c r="E66" s="114" t="s">
        <v>71</v>
      </c>
      <c r="F66" s="115">
        <v>2760</v>
      </c>
      <c r="G66" s="116">
        <f t="shared" si="3"/>
        <v>82800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7"/>
      <c r="FG66" s="117"/>
      <c r="FH66" s="117"/>
      <c r="FI66" s="117"/>
      <c r="FJ66" s="117"/>
      <c r="FK66" s="117"/>
      <c r="FL66" s="117"/>
      <c r="FM66" s="117"/>
      <c r="FN66" s="117"/>
      <c r="FO66" s="117"/>
      <c r="FP66" s="117"/>
      <c r="FQ66" s="117"/>
      <c r="FR66" s="117"/>
      <c r="FS66" s="117"/>
      <c r="FT66" s="117"/>
      <c r="FU66" s="117"/>
      <c r="FV66" s="117"/>
      <c r="FW66" s="117"/>
      <c r="FX66" s="117"/>
      <c r="FY66" s="117"/>
      <c r="FZ66" s="117"/>
      <c r="GA66" s="117"/>
      <c r="GB66" s="117"/>
      <c r="GC66" s="117"/>
      <c r="GD66" s="117"/>
      <c r="GE66" s="117"/>
      <c r="GF66" s="117"/>
      <c r="GG66" s="117"/>
      <c r="GH66" s="117"/>
      <c r="GI66" s="117"/>
      <c r="GJ66" s="117"/>
      <c r="GK66" s="117"/>
      <c r="GL66" s="117"/>
      <c r="GM66" s="117"/>
      <c r="GN66" s="117"/>
      <c r="GO66" s="117"/>
      <c r="GP66" s="117"/>
      <c r="GQ66" s="117"/>
      <c r="GR66" s="117"/>
      <c r="GS66" s="117"/>
      <c r="GT66" s="117"/>
      <c r="GU66" s="117"/>
      <c r="GV66" s="117"/>
      <c r="GW66" s="117"/>
      <c r="GX66" s="117"/>
      <c r="GY66" s="117"/>
      <c r="GZ66" s="117"/>
      <c r="HA66" s="117"/>
      <c r="HB66" s="117"/>
      <c r="HC66" s="117"/>
      <c r="HD66" s="117"/>
      <c r="HE66" s="117"/>
      <c r="HF66" s="117"/>
      <c r="HG66" s="117"/>
      <c r="HH66" s="117"/>
      <c r="HI66" s="117"/>
      <c r="HJ66" s="117"/>
      <c r="HK66" s="117"/>
      <c r="HL66" s="117"/>
      <c r="HM66" s="117"/>
      <c r="HN66" s="117"/>
      <c r="HO66" s="117"/>
      <c r="HP66" s="117"/>
      <c r="HQ66" s="117"/>
      <c r="HR66" s="117"/>
      <c r="HS66" s="117"/>
      <c r="HT66" s="117"/>
      <c r="HU66" s="117"/>
      <c r="HV66" s="117"/>
      <c r="HW66" s="117"/>
      <c r="HX66" s="117"/>
      <c r="HY66" s="117"/>
      <c r="HZ66" s="117"/>
      <c r="IA66" s="117"/>
      <c r="IB66" s="117"/>
      <c r="IC66" s="117"/>
      <c r="ID66" s="117"/>
      <c r="IE66" s="117"/>
      <c r="IF66" s="117"/>
      <c r="IG66" s="117"/>
      <c r="IH66" s="117"/>
      <c r="II66" s="117"/>
      <c r="IJ66" s="117"/>
      <c r="IK66" s="117"/>
      <c r="IL66" s="117"/>
      <c r="IM66" s="117"/>
      <c r="IN66" s="117"/>
      <c r="IO66" s="117"/>
      <c r="IP66" s="117"/>
      <c r="IQ66" s="117"/>
      <c r="IR66" s="117"/>
      <c r="IS66" s="117"/>
      <c r="IT66" s="117"/>
      <c r="IU66" s="117"/>
    </row>
    <row r="67" spans="1:255" s="118" customFormat="1" ht="12" customHeight="1" x14ac:dyDescent="0.25">
      <c r="A67" s="112"/>
      <c r="B67" s="113" t="s">
        <v>125</v>
      </c>
      <c r="C67" s="114" t="s">
        <v>72</v>
      </c>
      <c r="D67" s="114">
        <v>2.5</v>
      </c>
      <c r="E67" s="114" t="s">
        <v>71</v>
      </c>
      <c r="F67" s="115">
        <v>11040</v>
      </c>
      <c r="G67" s="116">
        <f t="shared" si="3"/>
        <v>27600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7"/>
      <c r="FX67" s="117"/>
      <c r="FY67" s="117"/>
      <c r="FZ67" s="117"/>
      <c r="GA67" s="117"/>
      <c r="GB67" s="117"/>
      <c r="GC67" s="117"/>
      <c r="GD67" s="117"/>
      <c r="GE67" s="117"/>
      <c r="GF67" s="117"/>
      <c r="GG67" s="117"/>
      <c r="GH67" s="117"/>
      <c r="GI67" s="117"/>
      <c r="GJ67" s="117"/>
      <c r="GK67" s="117"/>
      <c r="GL67" s="117"/>
      <c r="GM67" s="117"/>
      <c r="GN67" s="117"/>
      <c r="GO67" s="117"/>
      <c r="GP67" s="117"/>
      <c r="GQ67" s="117"/>
      <c r="GR67" s="117"/>
      <c r="GS67" s="117"/>
      <c r="GT67" s="117"/>
      <c r="GU67" s="117"/>
      <c r="GV67" s="117"/>
      <c r="GW67" s="117"/>
      <c r="GX67" s="117"/>
      <c r="GY67" s="117"/>
      <c r="GZ67" s="117"/>
      <c r="HA67" s="117"/>
      <c r="HB67" s="117"/>
      <c r="HC67" s="117"/>
      <c r="HD67" s="117"/>
      <c r="HE67" s="117"/>
      <c r="HF67" s="117"/>
      <c r="HG67" s="117"/>
      <c r="HH67" s="117"/>
      <c r="HI67" s="117"/>
      <c r="HJ67" s="117"/>
      <c r="HK67" s="117"/>
      <c r="HL67" s="117"/>
      <c r="HM67" s="117"/>
      <c r="HN67" s="117"/>
      <c r="HO67" s="117"/>
      <c r="HP67" s="117"/>
      <c r="HQ67" s="117"/>
      <c r="HR67" s="117"/>
      <c r="HS67" s="117"/>
      <c r="HT67" s="117"/>
      <c r="HU67" s="117"/>
      <c r="HV67" s="117"/>
      <c r="HW67" s="117"/>
      <c r="HX67" s="117"/>
      <c r="HY67" s="117"/>
      <c r="HZ67" s="117"/>
      <c r="IA67" s="117"/>
      <c r="IB67" s="117"/>
      <c r="IC67" s="117"/>
      <c r="ID67" s="117"/>
      <c r="IE67" s="117"/>
      <c r="IF67" s="117"/>
      <c r="IG67" s="117"/>
      <c r="IH67" s="117"/>
      <c r="II67" s="117"/>
      <c r="IJ67" s="117"/>
      <c r="IK67" s="117"/>
      <c r="IL67" s="117"/>
      <c r="IM67" s="117"/>
      <c r="IN67" s="117"/>
      <c r="IO67" s="117"/>
      <c r="IP67" s="117"/>
      <c r="IQ67" s="117"/>
      <c r="IR67" s="117"/>
      <c r="IS67" s="117"/>
      <c r="IT67" s="117"/>
      <c r="IU67" s="117"/>
    </row>
    <row r="68" spans="1:255" s="118" customFormat="1" ht="12" customHeight="1" x14ac:dyDescent="0.25">
      <c r="A68" s="112"/>
      <c r="B68" s="113" t="s">
        <v>126</v>
      </c>
      <c r="C68" s="114" t="s">
        <v>62</v>
      </c>
      <c r="D68" s="114">
        <v>0.2</v>
      </c>
      <c r="E68" s="114" t="s">
        <v>117</v>
      </c>
      <c r="F68" s="115">
        <v>19320</v>
      </c>
      <c r="G68" s="116">
        <f t="shared" si="3"/>
        <v>3864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17"/>
      <c r="EL68" s="117"/>
      <c r="EM68" s="117"/>
      <c r="EN68" s="117"/>
      <c r="EO68" s="117"/>
      <c r="EP68" s="117"/>
      <c r="EQ68" s="117"/>
      <c r="ER68" s="117"/>
      <c r="ES68" s="117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7"/>
      <c r="FH68" s="117"/>
      <c r="FI68" s="117"/>
      <c r="FJ68" s="117"/>
      <c r="FK68" s="117"/>
      <c r="FL68" s="117"/>
      <c r="FM68" s="117"/>
      <c r="FN68" s="117"/>
      <c r="FO68" s="117"/>
      <c r="FP68" s="117"/>
      <c r="FQ68" s="117"/>
      <c r="FR68" s="117"/>
      <c r="FS68" s="117"/>
      <c r="FT68" s="117"/>
      <c r="FU68" s="117"/>
      <c r="FV68" s="117"/>
      <c r="FW68" s="117"/>
      <c r="FX68" s="117"/>
      <c r="FY68" s="117"/>
      <c r="FZ68" s="117"/>
      <c r="GA68" s="117"/>
      <c r="GB68" s="117"/>
      <c r="GC68" s="117"/>
      <c r="GD68" s="117"/>
      <c r="GE68" s="117"/>
      <c r="GF68" s="117"/>
      <c r="GG68" s="117"/>
      <c r="GH68" s="117"/>
      <c r="GI68" s="117"/>
      <c r="GJ68" s="117"/>
      <c r="GK68" s="117"/>
      <c r="GL68" s="117"/>
      <c r="GM68" s="117"/>
      <c r="GN68" s="117"/>
      <c r="GO68" s="117"/>
      <c r="GP68" s="117"/>
      <c r="GQ68" s="117"/>
      <c r="GR68" s="117"/>
      <c r="GS68" s="117"/>
      <c r="GT68" s="117"/>
      <c r="GU68" s="117"/>
      <c r="GV68" s="117"/>
      <c r="GW68" s="117"/>
      <c r="GX68" s="117"/>
      <c r="GY68" s="117"/>
      <c r="GZ68" s="117"/>
      <c r="HA68" s="117"/>
      <c r="HB68" s="117"/>
      <c r="HC68" s="117"/>
      <c r="HD68" s="117"/>
      <c r="HE68" s="117"/>
      <c r="HF68" s="117"/>
      <c r="HG68" s="117"/>
      <c r="HH68" s="117"/>
      <c r="HI68" s="117"/>
      <c r="HJ68" s="117"/>
      <c r="HK68" s="117"/>
      <c r="HL68" s="117"/>
      <c r="HM68" s="117"/>
      <c r="HN68" s="117"/>
      <c r="HO68" s="117"/>
      <c r="HP68" s="117"/>
      <c r="HQ68" s="117"/>
      <c r="HR68" s="117"/>
      <c r="HS68" s="117"/>
      <c r="HT68" s="117"/>
      <c r="HU68" s="117"/>
      <c r="HV68" s="117"/>
      <c r="HW68" s="117"/>
      <c r="HX68" s="117"/>
      <c r="HY68" s="117"/>
      <c r="HZ68" s="117"/>
      <c r="IA68" s="117"/>
      <c r="IB68" s="117"/>
      <c r="IC68" s="117"/>
      <c r="ID68" s="117"/>
      <c r="IE68" s="117"/>
      <c r="IF68" s="117"/>
      <c r="IG68" s="117"/>
      <c r="IH68" s="117"/>
      <c r="II68" s="117"/>
      <c r="IJ68" s="117"/>
      <c r="IK68" s="117"/>
      <c r="IL68" s="117"/>
      <c r="IM68" s="117"/>
      <c r="IN68" s="117"/>
      <c r="IO68" s="117"/>
      <c r="IP68" s="117"/>
      <c r="IQ68" s="117"/>
      <c r="IR68" s="117"/>
      <c r="IS68" s="117"/>
      <c r="IT68" s="117"/>
      <c r="IU68" s="117"/>
    </row>
    <row r="69" spans="1:255" s="118" customFormat="1" ht="12" customHeight="1" x14ac:dyDescent="0.25">
      <c r="A69" s="112"/>
      <c r="B69" s="113" t="s">
        <v>127</v>
      </c>
      <c r="C69" s="114" t="s">
        <v>62</v>
      </c>
      <c r="D69" s="114">
        <v>1.5</v>
      </c>
      <c r="E69" s="114" t="s">
        <v>69</v>
      </c>
      <c r="F69" s="115">
        <v>46920</v>
      </c>
      <c r="G69" s="116">
        <f t="shared" si="3"/>
        <v>70380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17"/>
      <c r="EL69" s="117"/>
      <c r="EM69" s="117"/>
      <c r="EN69" s="117"/>
      <c r="EO69" s="117"/>
      <c r="EP69" s="117"/>
      <c r="EQ69" s="117"/>
      <c r="ER69" s="117"/>
      <c r="ES69" s="117"/>
      <c r="ET69" s="117"/>
      <c r="EU69" s="117"/>
      <c r="EV69" s="117"/>
      <c r="EW69" s="117"/>
      <c r="EX69" s="117"/>
      <c r="EY69" s="117"/>
      <c r="EZ69" s="117"/>
      <c r="FA69" s="117"/>
      <c r="FB69" s="117"/>
      <c r="FC69" s="117"/>
      <c r="FD69" s="117"/>
      <c r="FE69" s="117"/>
      <c r="FF69" s="117"/>
      <c r="FG69" s="117"/>
      <c r="FH69" s="117"/>
      <c r="FI69" s="117"/>
      <c r="FJ69" s="117"/>
      <c r="FK69" s="117"/>
      <c r="FL69" s="117"/>
      <c r="FM69" s="117"/>
      <c r="FN69" s="117"/>
      <c r="FO69" s="117"/>
      <c r="FP69" s="117"/>
      <c r="FQ69" s="117"/>
      <c r="FR69" s="117"/>
      <c r="FS69" s="117"/>
      <c r="FT69" s="117"/>
      <c r="FU69" s="117"/>
      <c r="FV69" s="117"/>
      <c r="FW69" s="117"/>
      <c r="FX69" s="117"/>
      <c r="FY69" s="117"/>
      <c r="FZ69" s="117"/>
      <c r="GA69" s="117"/>
      <c r="GB69" s="117"/>
      <c r="GC69" s="117"/>
      <c r="GD69" s="117"/>
      <c r="GE69" s="117"/>
      <c r="GF69" s="117"/>
      <c r="GG69" s="117"/>
      <c r="GH69" s="117"/>
      <c r="GI69" s="117"/>
      <c r="GJ69" s="117"/>
      <c r="GK69" s="117"/>
      <c r="GL69" s="117"/>
      <c r="GM69" s="117"/>
      <c r="GN69" s="117"/>
      <c r="GO69" s="117"/>
      <c r="GP69" s="117"/>
      <c r="GQ69" s="117"/>
      <c r="GR69" s="117"/>
      <c r="GS69" s="117"/>
      <c r="GT69" s="117"/>
      <c r="GU69" s="117"/>
      <c r="GV69" s="117"/>
      <c r="GW69" s="117"/>
      <c r="GX69" s="117"/>
      <c r="GY69" s="117"/>
      <c r="GZ69" s="117"/>
      <c r="HA69" s="117"/>
      <c r="HB69" s="117"/>
      <c r="HC69" s="117"/>
      <c r="HD69" s="117"/>
      <c r="HE69" s="117"/>
      <c r="HF69" s="117"/>
      <c r="HG69" s="117"/>
      <c r="HH69" s="117"/>
      <c r="HI69" s="117"/>
      <c r="HJ69" s="117"/>
      <c r="HK69" s="117"/>
      <c r="HL69" s="117"/>
      <c r="HM69" s="117"/>
      <c r="HN69" s="117"/>
      <c r="HO69" s="117"/>
      <c r="HP69" s="117"/>
      <c r="HQ69" s="117"/>
      <c r="HR69" s="117"/>
      <c r="HS69" s="117"/>
      <c r="HT69" s="117"/>
      <c r="HU69" s="117"/>
      <c r="HV69" s="117"/>
      <c r="HW69" s="117"/>
      <c r="HX69" s="117"/>
      <c r="HY69" s="117"/>
      <c r="HZ69" s="117"/>
      <c r="IA69" s="117"/>
      <c r="IB69" s="117"/>
      <c r="IC69" s="117"/>
      <c r="ID69" s="117"/>
      <c r="IE69" s="117"/>
      <c r="IF69" s="117"/>
      <c r="IG69" s="117"/>
      <c r="IH69" s="117"/>
      <c r="II69" s="117"/>
      <c r="IJ69" s="117"/>
      <c r="IK69" s="117"/>
      <c r="IL69" s="117"/>
      <c r="IM69" s="117"/>
      <c r="IN69" s="117"/>
      <c r="IO69" s="117"/>
      <c r="IP69" s="117"/>
      <c r="IQ69" s="117"/>
      <c r="IR69" s="117"/>
      <c r="IS69" s="117"/>
      <c r="IT69" s="117"/>
      <c r="IU69" s="117"/>
    </row>
    <row r="70" spans="1:255" s="118" customFormat="1" ht="12" customHeight="1" x14ac:dyDescent="0.25">
      <c r="A70" s="112"/>
      <c r="B70" s="113" t="s">
        <v>128</v>
      </c>
      <c r="C70" s="114" t="s">
        <v>72</v>
      </c>
      <c r="D70" s="114">
        <v>1</v>
      </c>
      <c r="E70" s="114" t="s">
        <v>123</v>
      </c>
      <c r="F70" s="115">
        <v>46920</v>
      </c>
      <c r="G70" s="116">
        <f t="shared" si="3"/>
        <v>46920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17"/>
      <c r="EL70" s="117"/>
      <c r="EM70" s="117"/>
      <c r="EN70" s="117"/>
      <c r="EO70" s="117"/>
      <c r="EP70" s="117"/>
      <c r="EQ70" s="117"/>
      <c r="ER70" s="117"/>
      <c r="ES70" s="117"/>
      <c r="ET70" s="117"/>
      <c r="EU70" s="117"/>
      <c r="EV70" s="117"/>
      <c r="EW70" s="117"/>
      <c r="EX70" s="117"/>
      <c r="EY70" s="117"/>
      <c r="EZ70" s="117"/>
      <c r="FA70" s="117"/>
      <c r="FB70" s="117"/>
      <c r="FC70" s="117"/>
      <c r="FD70" s="117"/>
      <c r="FE70" s="117"/>
      <c r="FF70" s="117"/>
      <c r="FG70" s="117"/>
      <c r="FH70" s="117"/>
      <c r="FI70" s="117"/>
      <c r="FJ70" s="117"/>
      <c r="FK70" s="117"/>
      <c r="FL70" s="117"/>
      <c r="FM70" s="117"/>
      <c r="FN70" s="117"/>
      <c r="FO70" s="117"/>
      <c r="FP70" s="117"/>
      <c r="FQ70" s="117"/>
      <c r="FR70" s="117"/>
      <c r="FS70" s="117"/>
      <c r="FT70" s="117"/>
      <c r="FU70" s="117"/>
      <c r="FV70" s="117"/>
      <c r="FW70" s="117"/>
      <c r="FX70" s="117"/>
      <c r="FY70" s="117"/>
      <c r="FZ70" s="117"/>
      <c r="GA70" s="117"/>
      <c r="GB70" s="117"/>
      <c r="GC70" s="117"/>
      <c r="GD70" s="117"/>
      <c r="GE70" s="117"/>
      <c r="GF70" s="117"/>
      <c r="GG70" s="117"/>
      <c r="GH70" s="117"/>
      <c r="GI70" s="117"/>
      <c r="GJ70" s="117"/>
      <c r="GK70" s="117"/>
      <c r="GL70" s="117"/>
      <c r="GM70" s="117"/>
      <c r="GN70" s="117"/>
      <c r="GO70" s="117"/>
      <c r="GP70" s="117"/>
      <c r="GQ70" s="117"/>
      <c r="GR70" s="117"/>
      <c r="GS70" s="117"/>
      <c r="GT70" s="117"/>
      <c r="GU70" s="117"/>
      <c r="GV70" s="117"/>
      <c r="GW70" s="117"/>
      <c r="GX70" s="117"/>
      <c r="GY70" s="117"/>
      <c r="GZ70" s="117"/>
      <c r="HA70" s="117"/>
      <c r="HB70" s="117"/>
      <c r="HC70" s="117"/>
      <c r="HD70" s="117"/>
      <c r="HE70" s="117"/>
      <c r="HF70" s="117"/>
      <c r="HG70" s="117"/>
      <c r="HH70" s="117"/>
      <c r="HI70" s="117"/>
      <c r="HJ70" s="117"/>
      <c r="HK70" s="117"/>
      <c r="HL70" s="117"/>
      <c r="HM70" s="117"/>
      <c r="HN70" s="117"/>
      <c r="HO70" s="117"/>
      <c r="HP70" s="117"/>
      <c r="HQ70" s="117"/>
      <c r="HR70" s="117"/>
      <c r="HS70" s="117"/>
      <c r="HT70" s="117"/>
      <c r="HU70" s="117"/>
      <c r="HV70" s="117"/>
      <c r="HW70" s="117"/>
      <c r="HX70" s="117"/>
      <c r="HY70" s="117"/>
      <c r="HZ70" s="117"/>
      <c r="IA70" s="117"/>
      <c r="IB70" s="117"/>
      <c r="IC70" s="117"/>
      <c r="ID70" s="117"/>
      <c r="IE70" s="117"/>
      <c r="IF70" s="117"/>
      <c r="IG70" s="117"/>
      <c r="IH70" s="117"/>
      <c r="II70" s="117"/>
      <c r="IJ70" s="117"/>
      <c r="IK70" s="117"/>
      <c r="IL70" s="117"/>
      <c r="IM70" s="117"/>
      <c r="IN70" s="117"/>
      <c r="IO70" s="117"/>
      <c r="IP70" s="117"/>
      <c r="IQ70" s="117"/>
      <c r="IR70" s="117"/>
      <c r="IS70" s="117"/>
      <c r="IT70" s="117"/>
      <c r="IU70" s="117"/>
    </row>
    <row r="71" spans="1:255" ht="12.75" customHeight="1" x14ac:dyDescent="0.25">
      <c r="A71" s="5"/>
      <c r="B71" s="8" t="s">
        <v>31</v>
      </c>
      <c r="C71" s="9"/>
      <c r="D71" s="9"/>
      <c r="E71" s="9"/>
      <c r="F71" s="119"/>
      <c r="G71" s="120">
        <f>SUM(G52:G70)</f>
        <v>1753689</v>
      </c>
    </row>
    <row r="72" spans="1:255" s="1" customFormat="1" ht="12" customHeight="1" x14ac:dyDescent="0.25">
      <c r="A72" s="2"/>
      <c r="B72" s="36"/>
      <c r="C72" s="37"/>
      <c r="D72" s="37"/>
      <c r="E72" s="38"/>
      <c r="F72" s="39"/>
      <c r="G72" s="40"/>
    </row>
    <row r="73" spans="1:255" ht="12" customHeight="1" x14ac:dyDescent="0.25">
      <c r="A73" s="5"/>
      <c r="B73" s="26" t="s">
        <v>32</v>
      </c>
      <c r="C73" s="27"/>
      <c r="D73" s="28"/>
      <c r="E73" s="28"/>
      <c r="F73" s="29"/>
      <c r="G73" s="30"/>
    </row>
    <row r="74" spans="1:255" ht="24" customHeight="1" x14ac:dyDescent="0.25">
      <c r="A74" s="5"/>
      <c r="B74" s="31" t="s">
        <v>33</v>
      </c>
      <c r="C74" s="111" t="s">
        <v>29</v>
      </c>
      <c r="D74" s="111" t="s">
        <v>30</v>
      </c>
      <c r="E74" s="31" t="s">
        <v>17</v>
      </c>
      <c r="F74" s="111" t="s">
        <v>18</v>
      </c>
      <c r="G74" s="31" t="s">
        <v>19</v>
      </c>
    </row>
    <row r="75" spans="1:255" s="118" customFormat="1" ht="12" customHeight="1" x14ac:dyDescent="0.25">
      <c r="A75" s="112"/>
      <c r="B75" s="113" t="s">
        <v>85</v>
      </c>
      <c r="C75" s="114" t="s">
        <v>61</v>
      </c>
      <c r="D75" s="114">
        <v>4</v>
      </c>
      <c r="E75" s="114" t="s">
        <v>91</v>
      </c>
      <c r="F75" s="115">
        <v>200000</v>
      </c>
      <c r="G75" s="116">
        <f>+F75*D75</f>
        <v>800000</v>
      </c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7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17"/>
      <c r="EL75" s="117"/>
      <c r="EM75" s="117"/>
      <c r="EN75" s="117"/>
      <c r="EO75" s="117"/>
      <c r="EP75" s="117"/>
      <c r="EQ75" s="117"/>
      <c r="ER75" s="117"/>
      <c r="ES75" s="117"/>
      <c r="ET75" s="117"/>
      <c r="EU75" s="117"/>
      <c r="EV75" s="117"/>
      <c r="EW75" s="117"/>
      <c r="EX75" s="117"/>
      <c r="EY75" s="117"/>
      <c r="EZ75" s="117"/>
      <c r="FA75" s="117"/>
      <c r="FB75" s="117"/>
      <c r="FC75" s="117"/>
      <c r="FD75" s="117"/>
      <c r="FE75" s="117"/>
      <c r="FF75" s="117"/>
      <c r="FG75" s="117"/>
      <c r="FH75" s="117"/>
      <c r="FI75" s="117"/>
      <c r="FJ75" s="117"/>
      <c r="FK75" s="117"/>
      <c r="FL75" s="117"/>
      <c r="FM75" s="117"/>
      <c r="FN75" s="117"/>
      <c r="FO75" s="117"/>
      <c r="FP75" s="117"/>
      <c r="FQ75" s="117"/>
      <c r="FR75" s="117"/>
      <c r="FS75" s="117"/>
      <c r="FT75" s="117"/>
      <c r="FU75" s="117"/>
      <c r="FV75" s="117"/>
      <c r="FW75" s="117"/>
      <c r="FX75" s="117"/>
      <c r="FY75" s="117"/>
      <c r="FZ75" s="117"/>
      <c r="GA75" s="117"/>
      <c r="GB75" s="117"/>
      <c r="GC75" s="117"/>
      <c r="GD75" s="117"/>
      <c r="GE75" s="117"/>
      <c r="GF75" s="117"/>
      <c r="GG75" s="117"/>
      <c r="GH75" s="117"/>
      <c r="GI75" s="117"/>
      <c r="GJ75" s="117"/>
      <c r="GK75" s="117"/>
      <c r="GL75" s="117"/>
      <c r="GM75" s="117"/>
      <c r="GN75" s="117"/>
      <c r="GO75" s="117"/>
      <c r="GP75" s="117"/>
      <c r="GQ75" s="117"/>
      <c r="GR75" s="117"/>
      <c r="GS75" s="117"/>
      <c r="GT75" s="117"/>
      <c r="GU75" s="117"/>
      <c r="GV75" s="117"/>
      <c r="GW75" s="117"/>
      <c r="GX75" s="117"/>
      <c r="GY75" s="117"/>
      <c r="GZ75" s="117"/>
      <c r="HA75" s="117"/>
      <c r="HB75" s="117"/>
      <c r="HC75" s="117"/>
      <c r="HD75" s="117"/>
      <c r="HE75" s="117"/>
      <c r="HF75" s="117"/>
      <c r="HG75" s="117"/>
      <c r="HH75" s="117"/>
      <c r="HI75" s="117"/>
      <c r="HJ75" s="117"/>
      <c r="HK75" s="117"/>
      <c r="HL75" s="117"/>
      <c r="HM75" s="117"/>
      <c r="HN75" s="117"/>
      <c r="HO75" s="117"/>
      <c r="HP75" s="117"/>
      <c r="HQ75" s="117"/>
      <c r="HR75" s="117"/>
      <c r="HS75" s="117"/>
      <c r="HT75" s="117"/>
      <c r="HU75" s="117"/>
      <c r="HV75" s="117"/>
      <c r="HW75" s="117"/>
      <c r="HX75" s="117"/>
      <c r="HY75" s="117"/>
      <c r="HZ75" s="117"/>
      <c r="IA75" s="117"/>
      <c r="IB75" s="117"/>
      <c r="IC75" s="117"/>
      <c r="ID75" s="117"/>
      <c r="IE75" s="117"/>
      <c r="IF75" s="117"/>
      <c r="IG75" s="117"/>
      <c r="IH75" s="117"/>
      <c r="II75" s="117"/>
      <c r="IJ75" s="117"/>
      <c r="IK75" s="117"/>
      <c r="IL75" s="117"/>
      <c r="IM75" s="117"/>
      <c r="IN75" s="117"/>
      <c r="IO75" s="117"/>
      <c r="IP75" s="117"/>
      <c r="IQ75" s="117"/>
      <c r="IR75" s="117"/>
      <c r="IS75" s="117"/>
      <c r="IT75" s="117"/>
      <c r="IU75" s="117"/>
    </row>
    <row r="76" spans="1:255" ht="12.75" customHeight="1" x14ac:dyDescent="0.25">
      <c r="A76" s="5"/>
      <c r="B76" s="8" t="s">
        <v>34</v>
      </c>
      <c r="C76" s="9"/>
      <c r="D76" s="9"/>
      <c r="E76" s="9"/>
      <c r="F76" s="119"/>
      <c r="G76" s="120">
        <f>SUM(G75:G75)</f>
        <v>800000</v>
      </c>
    </row>
    <row r="77" spans="1:255" s="1" customFormat="1" ht="12" customHeight="1" x14ac:dyDescent="0.25">
      <c r="A77" s="2"/>
      <c r="B77" s="41"/>
      <c r="C77" s="41"/>
      <c r="D77" s="41"/>
      <c r="E77" s="41"/>
      <c r="F77" s="42"/>
      <c r="G77" s="43"/>
    </row>
    <row r="78" spans="1:255" s="1" customFormat="1" ht="12" customHeight="1" x14ac:dyDescent="0.25">
      <c r="A78" s="10"/>
      <c r="B78" s="124" t="s">
        <v>35</v>
      </c>
      <c r="C78" s="125"/>
      <c r="D78" s="125"/>
      <c r="E78" s="125"/>
      <c r="F78" s="125"/>
      <c r="G78" s="126">
        <f>G30+G35+G48+G71+G76</f>
        <v>7145489</v>
      </c>
    </row>
    <row r="79" spans="1:255" s="1" customFormat="1" ht="12" customHeight="1" x14ac:dyDescent="0.25">
      <c r="A79" s="10"/>
      <c r="B79" s="127" t="s">
        <v>36</v>
      </c>
      <c r="C79" s="128"/>
      <c r="D79" s="128"/>
      <c r="E79" s="128"/>
      <c r="F79" s="128"/>
      <c r="G79" s="129">
        <f>G78*0.05</f>
        <v>357274.45</v>
      </c>
    </row>
    <row r="80" spans="1:255" s="1" customFormat="1" ht="12" customHeight="1" x14ac:dyDescent="0.25">
      <c r="A80" s="10"/>
      <c r="B80" s="130" t="s">
        <v>37</v>
      </c>
      <c r="C80" s="131"/>
      <c r="D80" s="131"/>
      <c r="E80" s="131"/>
      <c r="F80" s="131"/>
      <c r="G80" s="132">
        <f>G79+G78</f>
        <v>7502763.4500000002</v>
      </c>
    </row>
    <row r="81" spans="1:7" s="1" customFormat="1" ht="12" customHeight="1" x14ac:dyDescent="0.25">
      <c r="A81" s="10"/>
      <c r="B81" s="127" t="s">
        <v>38</v>
      </c>
      <c r="C81" s="128"/>
      <c r="D81" s="128"/>
      <c r="E81" s="128"/>
      <c r="F81" s="128"/>
      <c r="G81" s="129">
        <f>G12</f>
        <v>10000000</v>
      </c>
    </row>
    <row r="82" spans="1:7" s="1" customFormat="1" ht="12" customHeight="1" x14ac:dyDescent="0.25">
      <c r="A82" s="10"/>
      <c r="B82" s="133" t="s">
        <v>39</v>
      </c>
      <c r="C82" s="134"/>
      <c r="D82" s="134"/>
      <c r="E82" s="134"/>
      <c r="F82" s="134"/>
      <c r="G82" s="135">
        <f>G81-G80</f>
        <v>2497236.5499999998</v>
      </c>
    </row>
    <row r="83" spans="1:7" s="1" customFormat="1" ht="12" customHeight="1" x14ac:dyDescent="0.25">
      <c r="A83" s="10"/>
      <c r="B83" s="44" t="s">
        <v>86</v>
      </c>
      <c r="C83" s="45"/>
      <c r="D83" s="45"/>
      <c r="E83" s="45"/>
      <c r="F83" s="45"/>
      <c r="G83" s="46"/>
    </row>
    <row r="84" spans="1:7" s="1" customFormat="1" ht="12.75" customHeight="1" thickBot="1" x14ac:dyDescent="0.3">
      <c r="A84" s="10"/>
      <c r="B84" s="47"/>
      <c r="C84" s="45"/>
      <c r="D84" s="45"/>
      <c r="E84" s="45"/>
      <c r="F84" s="45"/>
      <c r="G84" s="46"/>
    </row>
    <row r="85" spans="1:7" s="1" customFormat="1" ht="12" customHeight="1" x14ac:dyDescent="0.25">
      <c r="A85" s="10"/>
      <c r="B85" s="48" t="s">
        <v>87</v>
      </c>
      <c r="C85" s="49"/>
      <c r="D85" s="49"/>
      <c r="E85" s="49"/>
      <c r="F85" s="50"/>
      <c r="G85" s="46"/>
    </row>
    <row r="86" spans="1:7" s="1" customFormat="1" ht="12" customHeight="1" x14ac:dyDescent="0.25">
      <c r="A86" s="10"/>
      <c r="B86" s="51" t="s">
        <v>40</v>
      </c>
      <c r="C86" s="52"/>
      <c r="D86" s="52"/>
      <c r="E86" s="52"/>
      <c r="F86" s="53"/>
      <c r="G86" s="46"/>
    </row>
    <row r="87" spans="1:7" s="1" customFormat="1" ht="12" customHeight="1" x14ac:dyDescent="0.25">
      <c r="A87" s="10"/>
      <c r="B87" s="51" t="s">
        <v>41</v>
      </c>
      <c r="C87" s="52"/>
      <c r="D87" s="52"/>
      <c r="E87" s="52"/>
      <c r="F87" s="53"/>
      <c r="G87" s="46"/>
    </row>
    <row r="88" spans="1:7" s="1" customFormat="1" ht="12" customHeight="1" x14ac:dyDescent="0.25">
      <c r="A88" s="10"/>
      <c r="B88" s="51" t="s">
        <v>42</v>
      </c>
      <c r="C88" s="52"/>
      <c r="D88" s="52"/>
      <c r="E88" s="52"/>
      <c r="F88" s="53"/>
      <c r="G88" s="46"/>
    </row>
    <row r="89" spans="1:7" s="1" customFormat="1" ht="12" customHeight="1" x14ac:dyDescent="0.25">
      <c r="A89" s="10"/>
      <c r="B89" s="51" t="s">
        <v>43</v>
      </c>
      <c r="C89" s="52"/>
      <c r="D89" s="52"/>
      <c r="E89" s="52"/>
      <c r="F89" s="53"/>
      <c r="G89" s="46"/>
    </row>
    <row r="90" spans="1:7" s="1" customFormat="1" ht="12" customHeight="1" x14ac:dyDescent="0.25">
      <c r="A90" s="10"/>
      <c r="B90" s="51" t="s">
        <v>44</v>
      </c>
      <c r="C90" s="52"/>
      <c r="D90" s="52"/>
      <c r="E90" s="52"/>
      <c r="F90" s="53"/>
      <c r="G90" s="46"/>
    </row>
    <row r="91" spans="1:7" s="1" customFormat="1" ht="12.75" customHeight="1" thickBot="1" x14ac:dyDescent="0.3">
      <c r="A91" s="10"/>
      <c r="B91" s="54" t="s">
        <v>45</v>
      </c>
      <c r="C91" s="55"/>
      <c r="D91" s="55"/>
      <c r="E91" s="55"/>
      <c r="F91" s="56"/>
      <c r="G91" s="46"/>
    </row>
    <row r="92" spans="1:7" s="1" customFormat="1" ht="12.75" customHeight="1" x14ac:dyDescent="0.25">
      <c r="A92" s="10"/>
      <c r="B92" s="47"/>
      <c r="C92" s="52"/>
      <c r="D92" s="52"/>
      <c r="E92" s="52"/>
      <c r="F92" s="52"/>
      <c r="G92" s="46"/>
    </row>
    <row r="93" spans="1:7" s="1" customFormat="1" ht="15" customHeight="1" thickBot="1" x14ac:dyDescent="0.3">
      <c r="A93" s="10"/>
      <c r="B93" s="80" t="s">
        <v>46</v>
      </c>
      <c r="C93" s="81"/>
      <c r="D93" s="57"/>
      <c r="E93" s="58"/>
      <c r="F93" s="58"/>
      <c r="G93" s="46"/>
    </row>
    <row r="94" spans="1:7" s="1" customFormat="1" ht="12" customHeight="1" x14ac:dyDescent="0.25">
      <c r="A94" s="10"/>
      <c r="B94" s="59" t="s">
        <v>33</v>
      </c>
      <c r="C94" s="60" t="s">
        <v>47</v>
      </c>
      <c r="D94" s="61" t="s">
        <v>48</v>
      </c>
      <c r="E94" s="58"/>
      <c r="F94" s="58"/>
      <c r="G94" s="46"/>
    </row>
    <row r="95" spans="1:7" s="1" customFormat="1" ht="12" customHeight="1" x14ac:dyDescent="0.25">
      <c r="A95" s="10"/>
      <c r="B95" s="62" t="s">
        <v>49</v>
      </c>
      <c r="C95" s="63">
        <f>G30</f>
        <v>2845000</v>
      </c>
      <c r="D95" s="64">
        <f>(C95/C101)</f>
        <v>0.37919361565370957</v>
      </c>
      <c r="E95" s="58"/>
      <c r="F95" s="58"/>
      <c r="G95" s="46"/>
    </row>
    <row r="96" spans="1:7" s="1" customFormat="1" ht="12" customHeight="1" x14ac:dyDescent="0.25">
      <c r="A96" s="10"/>
      <c r="B96" s="62" t="s">
        <v>50</v>
      </c>
      <c r="C96" s="63">
        <f>G35</f>
        <v>0</v>
      </c>
      <c r="D96" s="64">
        <v>0</v>
      </c>
      <c r="E96" s="58"/>
      <c r="F96" s="58"/>
      <c r="G96" s="46"/>
    </row>
    <row r="97" spans="1:7" s="1" customFormat="1" ht="12" customHeight="1" x14ac:dyDescent="0.25">
      <c r="A97" s="10"/>
      <c r="B97" s="62" t="s">
        <v>51</v>
      </c>
      <c r="C97" s="63">
        <f>G48</f>
        <v>1746800</v>
      </c>
      <c r="D97" s="64">
        <f>(C97/C101)</f>
        <v>0.23282088148467481</v>
      </c>
      <c r="E97" s="58"/>
      <c r="F97" s="58"/>
      <c r="G97" s="46"/>
    </row>
    <row r="98" spans="1:7" s="1" customFormat="1" ht="12" customHeight="1" x14ac:dyDescent="0.25">
      <c r="A98" s="10"/>
      <c r="B98" s="62" t="s">
        <v>28</v>
      </c>
      <c r="C98" s="63">
        <f>G71</f>
        <v>1753689</v>
      </c>
      <c r="D98" s="64">
        <f>(C98/C101)</f>
        <v>0.23373907649987286</v>
      </c>
      <c r="E98" s="58"/>
      <c r="F98" s="58"/>
      <c r="G98" s="46"/>
    </row>
    <row r="99" spans="1:7" s="1" customFormat="1" ht="12" customHeight="1" x14ac:dyDescent="0.25">
      <c r="A99" s="10"/>
      <c r="B99" s="62" t="s">
        <v>52</v>
      </c>
      <c r="C99" s="65">
        <f>G76</f>
        <v>800000</v>
      </c>
      <c r="D99" s="64">
        <f>(C99/C101)</f>
        <v>0.10662737874269514</v>
      </c>
      <c r="E99" s="66"/>
      <c r="F99" s="66"/>
      <c r="G99" s="46"/>
    </row>
    <row r="100" spans="1:7" s="1" customFormat="1" ht="12" customHeight="1" x14ac:dyDescent="0.25">
      <c r="A100" s="10"/>
      <c r="B100" s="62" t="s">
        <v>53</v>
      </c>
      <c r="C100" s="65">
        <f>G79</f>
        <v>357274.45</v>
      </c>
      <c r="D100" s="64">
        <f>(C100/C101)</f>
        <v>4.7619047619047616E-2</v>
      </c>
      <c r="E100" s="66"/>
      <c r="F100" s="66"/>
      <c r="G100" s="46"/>
    </row>
    <row r="101" spans="1:7" s="1" customFormat="1" ht="12.75" customHeight="1" thickBot="1" x14ac:dyDescent="0.3">
      <c r="A101" s="10"/>
      <c r="B101" s="67" t="s">
        <v>54</v>
      </c>
      <c r="C101" s="68">
        <f>SUM(C95:C100)</f>
        <v>7502763.4500000002</v>
      </c>
      <c r="D101" s="69">
        <f>SUM(D95:D100)</f>
        <v>1</v>
      </c>
      <c r="E101" s="66"/>
      <c r="F101" s="66"/>
      <c r="G101" s="46"/>
    </row>
    <row r="102" spans="1:7" s="1" customFormat="1" ht="12" customHeight="1" x14ac:dyDescent="0.25">
      <c r="A102" s="10"/>
      <c r="B102" s="47"/>
      <c r="C102" s="45"/>
      <c r="D102" s="45"/>
      <c r="E102" s="45"/>
      <c r="F102" s="45"/>
      <c r="G102" s="46"/>
    </row>
    <row r="103" spans="1:7" s="1" customFormat="1" ht="12.75" customHeight="1" thickBot="1" x14ac:dyDescent="0.3">
      <c r="A103" s="10"/>
      <c r="B103" s="14"/>
      <c r="C103" s="45"/>
      <c r="D103" s="45"/>
      <c r="E103" s="45"/>
      <c r="F103" s="45"/>
      <c r="G103" s="46"/>
    </row>
    <row r="104" spans="1:7" s="1" customFormat="1" ht="12" customHeight="1" thickBot="1" x14ac:dyDescent="0.3">
      <c r="A104" s="10"/>
      <c r="B104" s="82" t="s">
        <v>130</v>
      </c>
      <c r="C104" s="83"/>
      <c r="D104" s="83"/>
      <c r="E104" s="84"/>
      <c r="F104" s="66"/>
      <c r="G104" s="46"/>
    </row>
    <row r="105" spans="1:7" s="1" customFormat="1" ht="12" customHeight="1" x14ac:dyDescent="0.25">
      <c r="A105" s="10"/>
      <c r="B105" s="70" t="s">
        <v>77</v>
      </c>
      <c r="C105" s="71">
        <v>30000</v>
      </c>
      <c r="D105" s="71">
        <f>G9</f>
        <v>40000</v>
      </c>
      <c r="E105" s="71">
        <v>50000</v>
      </c>
      <c r="F105" s="72"/>
      <c r="G105" s="73"/>
    </row>
    <row r="106" spans="1:7" s="1" customFormat="1" ht="12.75" customHeight="1" thickBot="1" x14ac:dyDescent="0.3">
      <c r="A106" s="10"/>
      <c r="B106" s="67" t="s">
        <v>131</v>
      </c>
      <c r="C106" s="68">
        <f>(G80/C105)</f>
        <v>250.09211500000001</v>
      </c>
      <c r="D106" s="68">
        <f>(G80/D105)</f>
        <v>187.56908625</v>
      </c>
      <c r="E106" s="74">
        <f>(G80/E105)</f>
        <v>150.05526900000001</v>
      </c>
      <c r="F106" s="72"/>
      <c r="G106" s="73"/>
    </row>
    <row r="107" spans="1:7" s="1" customFormat="1" ht="15.6" customHeight="1" x14ac:dyDescent="0.25">
      <c r="A107" s="10"/>
      <c r="B107" s="75" t="s">
        <v>55</v>
      </c>
      <c r="C107" s="76"/>
      <c r="D107" s="76"/>
      <c r="E107" s="76"/>
      <c r="F107" s="76"/>
      <c r="G107" s="77"/>
    </row>
  </sheetData>
  <mergeCells count="9">
    <mergeCell ref="B17:G17"/>
    <mergeCell ref="B93:C93"/>
    <mergeCell ref="B104:E104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2022-02-19T01:45:31Z</cp:lastPrinted>
  <dcterms:created xsi:type="dcterms:W3CDTF">2020-11-27T12:49:26Z</dcterms:created>
  <dcterms:modified xsi:type="dcterms:W3CDTF">2023-02-01T19:34:11Z</dcterms:modified>
</cp:coreProperties>
</file>