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AJO" sheetId="3" r:id="rId1"/>
  </sheets>
  <definedNames>
    <definedName name="_xlnm._FilterDatabase" localSheetId="0" hidden="1">AJO!$A$63:$IR$63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8" i="3" l="1"/>
  <c r="G49" i="3" l="1"/>
  <c r="G62" i="3" l="1"/>
  <c r="G51" i="3"/>
  <c r="G34" i="3"/>
  <c r="G35" i="3" s="1"/>
  <c r="G53" i="3"/>
  <c r="G52" i="3"/>
  <c r="G50" i="3"/>
  <c r="G48" i="3"/>
  <c r="G47" i="3"/>
  <c r="G46" i="3"/>
  <c r="G45" i="3"/>
  <c r="G44" i="3"/>
  <c r="G42" i="3"/>
  <c r="G28" i="3"/>
  <c r="G26" i="3"/>
  <c r="C131" i="3" l="1"/>
  <c r="G61" i="3"/>
  <c r="G60" i="3"/>
  <c r="G58" i="3"/>
  <c r="G43" i="3"/>
  <c r="G41" i="3"/>
  <c r="G40" i="3"/>
  <c r="G39" i="3"/>
  <c r="G29" i="3"/>
  <c r="G27" i="3"/>
  <c r="G25" i="3"/>
  <c r="G24" i="3"/>
  <c r="G23" i="3"/>
  <c r="G22" i="3"/>
  <c r="G21" i="3"/>
  <c r="G12" i="3"/>
  <c r="G113" i="3" s="1"/>
  <c r="G54" i="3" l="1"/>
  <c r="C129" i="3" s="1"/>
  <c r="G30" i="3"/>
  <c r="C127" i="3" s="1"/>
  <c r="C128" i="3"/>
  <c r="G95" i="3"/>
  <c r="G66" i="3"/>
  <c r="G84" i="3"/>
  <c r="G85" i="3"/>
  <c r="G87" i="3"/>
  <c r="G88" i="3"/>
  <c r="G70" i="3"/>
  <c r="G94" i="3"/>
  <c r="G90" i="3"/>
  <c r="G97" i="3"/>
  <c r="G98" i="3"/>
  <c r="G77" i="3"/>
  <c r="G76" i="3"/>
  <c r="G74" i="3"/>
  <c r="G91" i="3"/>
  <c r="G99" i="3"/>
  <c r="G96" i="3"/>
  <c r="G64" i="3"/>
  <c r="G82" i="3"/>
  <c r="G93" i="3"/>
  <c r="G92" i="3"/>
  <c r="G67" i="3"/>
  <c r="G65" i="3"/>
  <c r="G102" i="3"/>
  <c r="G83" i="3"/>
  <c r="G81" i="3"/>
  <c r="G80" i="3"/>
  <c r="G86" i="3"/>
  <c r="G78" i="3"/>
  <c r="G101" i="3"/>
  <c r="G71" i="3"/>
  <c r="G100" i="3"/>
  <c r="G68" i="3"/>
  <c r="G69" i="3"/>
  <c r="G73" i="3"/>
  <c r="G72" i="3"/>
  <c r="G103" i="3" l="1"/>
  <c r="C130" i="3" s="1"/>
  <c r="G110" i="3" l="1"/>
  <c r="G111" i="3" s="1"/>
  <c r="G112" i="3" s="1"/>
  <c r="G114" i="3" s="1"/>
  <c r="C132" i="3" l="1"/>
  <c r="C133" i="3" s="1"/>
  <c r="D130" i="3" s="1"/>
  <c r="D138" i="3"/>
  <c r="E138" i="3"/>
  <c r="C138" i="3"/>
  <c r="D132" i="3" l="1"/>
  <c r="D129" i="3"/>
  <c r="D131" i="3"/>
  <c r="D127" i="3"/>
  <c r="D133" i="3" l="1"/>
</calcChain>
</file>

<file path=xl/sharedStrings.xml><?xml version="1.0" encoding="utf-8"?>
<sst xmlns="http://schemas.openxmlformats.org/spreadsheetml/2006/main" count="297" uniqueCount="147">
  <si>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</si>
  <si>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</si>
  <si>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</si>
  <si>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</si>
  <si>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</si>
  <si>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</si>
  <si>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</si>
  <si>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</si>
  <si>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</si>
  <si>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</si>
  <si>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</si>
  <si>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</si>
  <si>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</si>
  <si>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</si>
  <si>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</si>
  <si>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</si>
  <si>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</si>
  <si>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</si>
  <si>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</si>
  <si>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</si>
  <si>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</si>
  <si>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</si>
  <si>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</si>
  <si>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</si>
  <si>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</si>
  <si>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</si>
  <si>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</si>
  <si>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</si>
  <si>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</si>
  <si>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</si>
  <si>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</si>
  <si>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</si>
  <si>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</si>
  <si>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</si>
  <si>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</si>
  <si>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</si>
  <si>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</si>
  <si>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</si>
  <si>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</si>
  <si>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</si>
  <si>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</si>
  <si>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</si>
  <si>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</si>
  <si>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</si>
  <si>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</si>
  <si>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</si>
  <si>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</si>
  <si>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</si>
  <si>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</si>
  <si>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</si>
  <si>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</si>
  <si>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</si>
  <si>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</si>
  <si>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</si>
  <si>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</si>
  <si>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</si>
  <si>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</si>
  <si>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</si>
  <si>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</si>
  <si>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</si>
  <si>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</si>
  <si>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</si>
  <si>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</si>
  <si>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</si>
  <si>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</si>
  <si>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</si>
  <si>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</si>
  <si>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SEQUIA</t>
  </si>
  <si>
    <t>Transplante/siembra</t>
  </si>
  <si>
    <t>Riegos (4)</t>
  </si>
  <si>
    <t>Aplicación fertilizante</t>
  </si>
  <si>
    <t>Limpia manual</t>
  </si>
  <si>
    <t>Aradura</t>
  </si>
  <si>
    <t>Rastraje</t>
  </si>
  <si>
    <t>Melgadura</t>
  </si>
  <si>
    <t>kg</t>
  </si>
  <si>
    <t>Lt</t>
  </si>
  <si>
    <t>RENDIMIENTO (Unidades/ha)</t>
  </si>
  <si>
    <t>PRECIO ESPERADO ($/Unidades)</t>
  </si>
  <si>
    <t>Sept</t>
  </si>
  <si>
    <t>Ago</t>
  </si>
  <si>
    <t>Feb</t>
  </si>
  <si>
    <t>O"higgins</t>
  </si>
  <si>
    <t>Rengo</t>
  </si>
  <si>
    <t>Quinta de Tilcoco</t>
  </si>
  <si>
    <t>Época(Mes)</t>
  </si>
  <si>
    <t>JA/JH</t>
  </si>
  <si>
    <t>Jul-Agost</t>
  </si>
  <si>
    <t>Polyben 50 wp</t>
  </si>
  <si>
    <t>ESCENARIOS COSTO UNITARIO  ($/unidades) kg</t>
  </si>
  <si>
    <t>Rendimiento  (Unidades/hà) kg</t>
  </si>
  <si>
    <t>Costo unitario ($/ Unidades) kg (*)</t>
  </si>
  <si>
    <t>Ajo</t>
  </si>
  <si>
    <t>Chino</t>
  </si>
  <si>
    <t>Noviembre</t>
  </si>
  <si>
    <t>Nov-Dic</t>
  </si>
  <si>
    <t>Selec.y desinfección de semillas</t>
  </si>
  <si>
    <t xml:space="preserve">Tapadura </t>
  </si>
  <si>
    <t>Mar/abr</t>
  </si>
  <si>
    <t>3</t>
  </si>
  <si>
    <t>Mayo</t>
  </si>
  <si>
    <t>jun</t>
  </si>
  <si>
    <t xml:space="preserve">Aplicación de herbicida </t>
  </si>
  <si>
    <t>jul</t>
  </si>
  <si>
    <t>Abr-Junio-Sept-Oct</t>
  </si>
  <si>
    <t>Arranque y rodelado</t>
  </si>
  <si>
    <t>Feb-marzo</t>
  </si>
  <si>
    <t>PLANTINES/SEMILLA</t>
  </si>
  <si>
    <t>Rotofresa</t>
  </si>
  <si>
    <t>Febrero</t>
  </si>
  <si>
    <t xml:space="preserve">Aplicación herbicida </t>
  </si>
  <si>
    <t>Abril</t>
  </si>
  <si>
    <t xml:space="preserve">Aplicación pesticidas </t>
  </si>
  <si>
    <t>Agosto</t>
  </si>
  <si>
    <t>Septiembre</t>
  </si>
  <si>
    <t>Octubre</t>
  </si>
  <si>
    <t>Febrero-Marzo</t>
  </si>
  <si>
    <t>Mezcla 17-20-20</t>
  </si>
  <si>
    <t xml:space="preserve">Febrero </t>
  </si>
  <si>
    <t>Apache plus 535 sc</t>
  </si>
  <si>
    <t>Aquiles 24 ec</t>
  </si>
  <si>
    <t>Junio-julio</t>
  </si>
  <si>
    <t>Junio-Julio</t>
  </si>
  <si>
    <t>ABONOS FOLIARES</t>
  </si>
  <si>
    <t>Invicto 50 cs</t>
  </si>
  <si>
    <t>Balazo 90 sp</t>
  </si>
  <si>
    <t>Fertifol</t>
  </si>
  <si>
    <t>Fosfonat 40-20</t>
  </si>
  <si>
    <t>Pendimetalin 330 ec</t>
  </si>
  <si>
    <t>Prodigio 600 sc</t>
  </si>
  <si>
    <t xml:space="preserve">Ivron </t>
  </si>
  <si>
    <t>Indicate 5</t>
  </si>
  <si>
    <t>Propizol 25 ec</t>
  </si>
  <si>
    <t>Polyben 50 wp (Sumergir)</t>
  </si>
  <si>
    <t>Kelpak</t>
  </si>
  <si>
    <t xml:space="preserve">Febrero a Marzo </t>
  </si>
  <si>
    <t>Febrero a Marzo</t>
  </si>
  <si>
    <t xml:space="preserve">Junio </t>
  </si>
  <si>
    <t>Junio</t>
  </si>
  <si>
    <t>Bulldock 125 ec</t>
  </si>
  <si>
    <t xml:space="preserve">Fertifol </t>
  </si>
  <si>
    <t>Rukam K</t>
  </si>
  <si>
    <t>Mayo a noviembre</t>
  </si>
  <si>
    <t>Febrero a marzo</t>
  </si>
  <si>
    <t>Apolo ew</t>
  </si>
  <si>
    <t>Salitre pro Q</t>
  </si>
  <si>
    <t>HERBICIDA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</si>
</sst>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5" fillId="0" borderId="17"/>
    <xf numFmtId="9" fontId="17" fillId="0" borderId="17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1" fillId="6" borderId="17" xfId="0" applyFont="1" applyFill="1" applyBorder="1" applyAlignment="1"/>
    <xf numFmtId="3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9" fontId="9" fillId="7" borderId="28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9" fillId="7" borderId="32" xfId="0" applyNumberFormat="1" applyFont="1" applyFill="1" applyBorder="1" applyAlignment="1">
      <alignment vertical="center"/>
    </xf>
    <xf numFmtId="165" fontId="9" fillId="7" borderId="33" xfId="0" applyNumberFormat="1" applyFont="1" applyFill="1" applyBorder="1" applyAlignment="1">
      <alignment vertical="center"/>
    </xf>
    <xf numFmtId="9" fontId="9" fillId="7" borderId="34" xfId="0" applyNumberFormat="1" applyFont="1" applyFill="1" applyBorder="1" applyAlignment="1">
      <alignment vertical="center"/>
    </xf>
    <xf numFmtId="0" fontId="11" fillId="8" borderId="37" xfId="0" applyFont="1" applyFill="1" applyBorder="1" applyAlignment="1"/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8" xfId="0" applyNumberFormat="1" applyFont="1" applyFill="1" applyBorder="1" applyAlignment="1">
      <alignment vertical="center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49" fontId="11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0" fontId="9" fillId="6" borderId="17" xfId="0" applyFont="1" applyFill="1" applyBorder="1" applyAlignment="1">
      <alignment vertical="center"/>
    </xf>
    <xf numFmtId="49" fontId="9" fillId="7" borderId="46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3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49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center"/>
    </xf>
    <xf numFmtId="3" fontId="2" fillId="2" borderId="50" xfId="0" applyNumberFormat="1" applyFont="1" applyFill="1" applyBorder="1" applyAlignment="1"/>
    <xf numFmtId="3" fontId="2" fillId="2" borderId="50" xfId="0" applyNumberFormat="1" applyFont="1" applyFill="1" applyBorder="1" applyAlignment="1">
      <alignment horizontal="right"/>
    </xf>
    <xf numFmtId="3" fontId="9" fillId="7" borderId="47" xfId="0" applyNumberFormat="1" applyFont="1" applyFill="1" applyBorder="1" applyAlignment="1">
      <alignment vertical="center"/>
    </xf>
    <xf numFmtId="49" fontId="9" fillId="7" borderId="18" xfId="0" applyNumberFormat="1" applyFont="1" applyFill="1" applyBorder="1" applyAlignment="1">
      <alignment horizontal="center" vertical="center"/>
    </xf>
    <xf numFmtId="49" fontId="11" fillId="7" borderId="29" xfId="0" applyNumberFormat="1" applyFont="1" applyFill="1" applyBorder="1" applyAlignment="1">
      <alignment horizontal="center"/>
    </xf>
    <xf numFmtId="49" fontId="5" fillId="3" borderId="54" xfId="0" applyNumberFormat="1" applyFont="1" applyFill="1" applyBorder="1" applyAlignment="1">
      <alignment vertical="center"/>
    </xf>
    <xf numFmtId="0" fontId="5" fillId="3" borderId="54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4" fillId="8" borderId="35" xfId="0" applyNumberFormat="1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49" fontId="14" fillId="8" borderId="51" xfId="0" applyNumberFormat="1" applyFont="1" applyFill="1" applyBorder="1" applyAlignment="1">
      <alignment horizontal="center" vertical="center"/>
    </xf>
    <xf numFmtId="49" fontId="14" fillId="8" borderId="52" xfId="0" applyNumberFormat="1" applyFont="1" applyFill="1" applyBorder="1" applyAlignment="1">
      <alignment horizontal="center" vertical="center"/>
    </xf>
    <xf numFmtId="49" fontId="14" fillId="8" borderId="5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18" fillId="3" borderId="5" xfId="0" applyNumberFormat="1" applyFont="1" applyFill="1" applyBorder="1" applyAlignment="1">
      <alignment vertical="center" wrapText="1"/>
    </xf>
    <xf numFmtId="0" fontId="3" fillId="9" borderId="55" xfId="0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3" fontId="3" fillId="0" borderId="55" xfId="0" applyNumberFormat="1" applyFont="1" applyFill="1" applyBorder="1" applyAlignment="1">
      <alignment horizontal="right"/>
    </xf>
    <xf numFmtId="0" fontId="3" fillId="9" borderId="55" xfId="0" applyFont="1" applyFill="1" applyBorder="1" applyAlignment="1">
      <alignment horizontal="right" vertical="center"/>
    </xf>
    <xf numFmtId="17" fontId="3" fillId="0" borderId="55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3" fontId="3" fillId="0" borderId="55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9" borderId="55" xfId="0" applyFont="1" applyFill="1" applyBorder="1" applyAlignment="1">
      <alignment horizontal="right" vertical="center" wrapText="1"/>
    </xf>
    <xf numFmtId="17" fontId="3" fillId="0" borderId="55" xfId="0" applyNumberFormat="1" applyFont="1" applyBorder="1" applyAlignment="1">
      <alignment horizontal="right" vertical="center"/>
    </xf>
    <xf numFmtId="17" fontId="3" fillId="9" borderId="5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0" borderId="55" xfId="0" applyFont="1" applyBorder="1" applyAlignment="1">
      <alignment horizontal="right" vertical="center" wrapText="1"/>
    </xf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0" fillId="2" borderId="19" xfId="0" applyFill="1" applyBorder="1"/>
    <xf numFmtId="0" fontId="16" fillId="2" borderId="13" xfId="0" applyFont="1" applyFill="1" applyBorder="1" applyAlignment="1">
      <alignment vertical="center"/>
    </xf>
    <xf numFmtId="0" fontId="0" fillId="0" borderId="17" xfId="0" applyNumberFormat="1" applyBorder="1"/>
    <xf numFmtId="0" fontId="5" fillId="3" borderId="54" xfId="0" applyFont="1" applyFill="1" applyBorder="1" applyAlignment="1">
      <alignment vertical="center"/>
    </xf>
    <xf numFmtId="3" fontId="5" fillId="3" borderId="54" xfId="0" applyNumberFormat="1" applyFont="1" applyFill="1" applyBorder="1" applyAlignment="1">
      <alignment vertical="center"/>
    </xf>
    <xf numFmtId="49" fontId="18" fillId="3" borderId="48" xfId="0" applyNumberFormat="1" applyFont="1" applyFill="1" applyBorder="1" applyAlignment="1">
      <alignment horizontal="center" vertical="center" wrapText="1"/>
    </xf>
    <xf numFmtId="164" fontId="1" fillId="10" borderId="56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9"/>
  <sheetViews>
    <sheetView showGridLines="0" tabSelected="1" topLeftCell="B1" zoomScale="124" zoomScaleNormal="124" workbookViewId="0">
      <selection activeCell="H106" sqref="H106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2" customWidth="1"/>
    <col min="8" max="252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62"/>
    </row>
    <row r="2" spans="1:7" ht="15" customHeight="1" x14ac:dyDescent="0.25">
      <c r="A2" s="2"/>
      <c r="B2" s="2"/>
      <c r="C2" s="2"/>
      <c r="D2" s="2"/>
      <c r="E2" s="2"/>
      <c r="F2" s="2"/>
      <c r="G2" s="62"/>
    </row>
    <row r="3" spans="1:7" ht="15" customHeight="1" x14ac:dyDescent="0.25">
      <c r="A3" s="2"/>
      <c r="B3" s="2"/>
      <c r="C3" s="2"/>
      <c r="D3" s="2"/>
      <c r="E3" s="2"/>
      <c r="F3" s="2"/>
      <c r="G3" s="62"/>
    </row>
    <row r="4" spans="1:7" ht="15" customHeight="1" x14ac:dyDescent="0.25">
      <c r="A4" s="2"/>
      <c r="B4" s="2"/>
      <c r="C4" s="2"/>
      <c r="D4" s="2"/>
      <c r="E4" s="2"/>
      <c r="F4" s="2"/>
      <c r="G4" s="62"/>
    </row>
    <row r="5" spans="1:7" ht="15" customHeight="1" x14ac:dyDescent="0.25">
      <c r="A5" s="2"/>
      <c r="B5" s="2"/>
      <c r="C5" s="2"/>
      <c r="D5" s="2"/>
      <c r="E5" s="2"/>
      <c r="F5" s="2"/>
      <c r="G5" s="62"/>
    </row>
    <row r="6" spans="1:7" ht="15" customHeight="1" x14ac:dyDescent="0.25">
      <c r="A6" s="2"/>
      <c r="B6" s="2"/>
      <c r="C6" s="2"/>
      <c r="D6" s="2"/>
      <c r="E6" s="2"/>
      <c r="F6" s="2"/>
      <c r="G6" s="62"/>
    </row>
    <row r="7" spans="1:7" ht="15" customHeight="1" x14ac:dyDescent="0.25">
      <c r="A7" s="2"/>
      <c r="B7" s="2"/>
      <c r="C7" s="2"/>
      <c r="D7" s="2"/>
      <c r="E7" s="2"/>
      <c r="F7" s="2"/>
      <c r="G7" s="62"/>
    </row>
    <row r="8" spans="1:7" ht="15" customHeight="1" x14ac:dyDescent="0.25">
      <c r="A8" s="2"/>
      <c r="B8" s="3"/>
      <c r="C8" s="4"/>
      <c r="D8" s="2"/>
      <c r="E8" s="4"/>
      <c r="F8" s="4"/>
      <c r="G8" s="63"/>
    </row>
    <row r="9" spans="1:7" ht="12" customHeight="1" x14ac:dyDescent="0.25">
      <c r="A9" s="5"/>
      <c r="B9" s="92" t="s">
        <v>0</v>
      </c>
      <c r="C9" s="93" t="s">
        <v>92</v>
      </c>
      <c r="D9" s="94"/>
      <c r="E9" s="95" t="s">
        <v>77</v>
      </c>
      <c r="F9" s="96"/>
      <c r="G9" s="97">
        <v>18000</v>
      </c>
    </row>
    <row r="10" spans="1:7" ht="18" customHeight="1" x14ac:dyDescent="0.25">
      <c r="A10" s="5"/>
      <c r="B10" s="6" t="s">
        <v>1</v>
      </c>
      <c r="C10" s="98" t="s">
        <v>93</v>
      </c>
      <c r="D10" s="94"/>
      <c r="E10" s="90" t="s">
        <v>2</v>
      </c>
      <c r="F10" s="91"/>
      <c r="G10" s="99" t="s">
        <v>95</v>
      </c>
    </row>
    <row r="11" spans="1:7" ht="18" customHeight="1" x14ac:dyDescent="0.25">
      <c r="A11" s="5"/>
      <c r="B11" s="6" t="s">
        <v>3</v>
      </c>
      <c r="C11" s="98" t="s">
        <v>58</v>
      </c>
      <c r="D11" s="94"/>
      <c r="E11" s="90" t="s">
        <v>78</v>
      </c>
      <c r="F11" s="91"/>
      <c r="G11" s="100">
        <v>750</v>
      </c>
    </row>
    <row r="12" spans="1:7" ht="11.25" customHeight="1" x14ac:dyDescent="0.25">
      <c r="A12" s="5"/>
      <c r="B12" s="6" t="s">
        <v>4</v>
      </c>
      <c r="C12" s="98" t="s">
        <v>82</v>
      </c>
      <c r="D12" s="94"/>
      <c r="E12" s="101" t="s">
        <v>5</v>
      </c>
      <c r="F12" s="102"/>
      <c r="G12" s="103">
        <f>G9*G11</f>
        <v>13500000</v>
      </c>
    </row>
    <row r="13" spans="1:7" ht="11.25" customHeight="1" x14ac:dyDescent="0.25">
      <c r="A13" s="5"/>
      <c r="B13" s="6" t="s">
        <v>6</v>
      </c>
      <c r="C13" s="98" t="s">
        <v>83</v>
      </c>
      <c r="D13" s="94"/>
      <c r="E13" s="90" t="s">
        <v>7</v>
      </c>
      <c r="F13" s="91"/>
      <c r="G13" s="104" t="s">
        <v>59</v>
      </c>
    </row>
    <row r="14" spans="1:7" ht="13.5" customHeight="1" x14ac:dyDescent="0.25">
      <c r="A14" s="5"/>
      <c r="B14" s="6" t="s">
        <v>8</v>
      </c>
      <c r="C14" s="105" t="s">
        <v>84</v>
      </c>
      <c r="D14" s="94"/>
      <c r="E14" s="90" t="s">
        <v>9</v>
      </c>
      <c r="F14" s="91"/>
      <c r="G14" s="106" t="s">
        <v>94</v>
      </c>
    </row>
    <row r="15" spans="1:7" ht="25.5" customHeight="1" x14ac:dyDescent="0.25">
      <c r="A15" s="5"/>
      <c r="B15" s="6" t="s">
        <v>10</v>
      </c>
      <c r="C15" s="107">
        <v>44927</v>
      </c>
      <c r="D15" s="94"/>
      <c r="E15" s="108" t="s">
        <v>11</v>
      </c>
      <c r="F15" s="109"/>
      <c r="G15" s="110" t="s">
        <v>67</v>
      </c>
    </row>
    <row r="16" spans="1:7" ht="12" customHeight="1" x14ac:dyDescent="0.25">
      <c r="A16" s="2"/>
      <c r="B16" s="7"/>
      <c r="C16" s="8"/>
      <c r="D16" s="9"/>
      <c r="E16" s="10"/>
      <c r="F16" s="10"/>
      <c r="G16" s="64"/>
    </row>
    <row r="17" spans="1:255" ht="12" customHeight="1" x14ac:dyDescent="0.25">
      <c r="A17" s="11"/>
      <c r="B17" s="83" t="s">
        <v>12</v>
      </c>
      <c r="C17" s="84"/>
      <c r="D17" s="84"/>
      <c r="E17" s="84"/>
      <c r="F17" s="84"/>
      <c r="G17" s="84"/>
    </row>
    <row r="18" spans="1:255" ht="12" customHeight="1" x14ac:dyDescent="0.25">
      <c r="A18" s="2"/>
      <c r="B18" s="12"/>
      <c r="C18" s="13"/>
      <c r="D18" s="13"/>
      <c r="E18" s="13"/>
      <c r="F18" s="14"/>
      <c r="G18" s="65"/>
    </row>
    <row r="19" spans="1:255" ht="12" customHeight="1" x14ac:dyDescent="0.25">
      <c r="A19" s="5"/>
      <c r="B19" s="111" t="s">
        <v>13</v>
      </c>
      <c r="C19" s="112"/>
      <c r="D19" s="113"/>
      <c r="E19" s="113"/>
      <c r="F19" s="114"/>
      <c r="G19" s="115"/>
      <c r="IS19" s="1"/>
      <c r="IT19" s="1"/>
      <c r="IU19" s="1"/>
    </row>
    <row r="20" spans="1:255" ht="24" customHeight="1" x14ac:dyDescent="0.25">
      <c r="A20" s="5"/>
      <c r="B20" s="116" t="s">
        <v>14</v>
      </c>
      <c r="C20" s="117" t="s">
        <v>15</v>
      </c>
      <c r="D20" s="117" t="s">
        <v>16</v>
      </c>
      <c r="E20" s="116" t="s">
        <v>17</v>
      </c>
      <c r="F20" s="117" t="s">
        <v>18</v>
      </c>
      <c r="G20" s="116" t="s">
        <v>19</v>
      </c>
      <c r="IS20" s="1"/>
      <c r="IT20" s="1"/>
      <c r="IU20" s="1"/>
    </row>
    <row r="21" spans="1:255" s="124" customFormat="1" ht="12" customHeight="1" x14ac:dyDescent="0.25">
      <c r="A21" s="118"/>
      <c r="B21" s="119" t="s">
        <v>70</v>
      </c>
      <c r="C21" s="120" t="s">
        <v>20</v>
      </c>
      <c r="D21" s="120">
        <v>3</v>
      </c>
      <c r="E21" s="120" t="s">
        <v>81</v>
      </c>
      <c r="F21" s="121">
        <v>30000</v>
      </c>
      <c r="G21" s="122">
        <f>D21*F21</f>
        <v>90000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</row>
    <row r="22" spans="1:255" s="124" customFormat="1" ht="12" customHeight="1" x14ac:dyDescent="0.25">
      <c r="A22" s="118"/>
      <c r="B22" s="119" t="s">
        <v>96</v>
      </c>
      <c r="C22" s="120" t="s">
        <v>20</v>
      </c>
      <c r="D22" s="120">
        <v>15</v>
      </c>
      <c r="E22" s="120" t="s">
        <v>106</v>
      </c>
      <c r="F22" s="121">
        <v>30000</v>
      </c>
      <c r="G22" s="122">
        <f t="shared" ref="G22:G29" si="0">D22*F22</f>
        <v>450000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</row>
    <row r="23" spans="1:255" s="124" customFormat="1" ht="12" customHeight="1" x14ac:dyDescent="0.25">
      <c r="A23" s="118"/>
      <c r="B23" s="119" t="s">
        <v>68</v>
      </c>
      <c r="C23" s="120" t="s">
        <v>20</v>
      </c>
      <c r="D23" s="120">
        <v>8.5</v>
      </c>
      <c r="E23" s="120" t="s">
        <v>87</v>
      </c>
      <c r="F23" s="121">
        <v>30000</v>
      </c>
      <c r="G23" s="122">
        <f t="shared" si="0"/>
        <v>255000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</row>
    <row r="24" spans="1:255" s="124" customFormat="1" ht="12" customHeight="1" x14ac:dyDescent="0.25">
      <c r="A24" s="118"/>
      <c r="B24" s="119" t="s">
        <v>69</v>
      </c>
      <c r="C24" s="120" t="s">
        <v>20</v>
      </c>
      <c r="D24" s="120">
        <v>5</v>
      </c>
      <c r="E24" s="120" t="s">
        <v>104</v>
      </c>
      <c r="F24" s="121">
        <v>30000</v>
      </c>
      <c r="G24" s="122">
        <f t="shared" si="0"/>
        <v>150000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</row>
    <row r="25" spans="1:255" s="124" customFormat="1" ht="12" customHeight="1" x14ac:dyDescent="0.25">
      <c r="A25" s="118"/>
      <c r="B25" s="119" t="s">
        <v>70</v>
      </c>
      <c r="C25" s="120" t="s">
        <v>20</v>
      </c>
      <c r="D25" s="120">
        <v>4</v>
      </c>
      <c r="E25" s="120" t="s">
        <v>100</v>
      </c>
      <c r="F25" s="121">
        <v>30000</v>
      </c>
      <c r="G25" s="122">
        <f t="shared" si="0"/>
        <v>120000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</row>
    <row r="26" spans="1:255" s="124" customFormat="1" ht="12" customHeight="1" x14ac:dyDescent="0.25">
      <c r="A26" s="118"/>
      <c r="B26" s="119" t="s">
        <v>70</v>
      </c>
      <c r="C26" s="120" t="s">
        <v>20</v>
      </c>
      <c r="D26" s="120">
        <v>4</v>
      </c>
      <c r="E26" s="120" t="s">
        <v>80</v>
      </c>
      <c r="F26" s="121">
        <v>30000</v>
      </c>
      <c r="G26" s="122">
        <f t="shared" si="0"/>
        <v>120000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</row>
    <row r="27" spans="1:255" s="124" customFormat="1" ht="12" customHeight="1" x14ac:dyDescent="0.25">
      <c r="A27" s="118"/>
      <c r="B27" s="119" t="s">
        <v>71</v>
      </c>
      <c r="C27" s="120" t="s">
        <v>20</v>
      </c>
      <c r="D27" s="120">
        <v>6</v>
      </c>
      <c r="E27" s="120" t="s">
        <v>101</v>
      </c>
      <c r="F27" s="121">
        <v>30000</v>
      </c>
      <c r="G27" s="122">
        <f t="shared" si="0"/>
        <v>180000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</row>
    <row r="28" spans="1:255" s="124" customFormat="1" ht="12" customHeight="1" x14ac:dyDescent="0.25">
      <c r="A28" s="118"/>
      <c r="B28" s="119" t="s">
        <v>102</v>
      </c>
      <c r="C28" s="120" t="s">
        <v>20</v>
      </c>
      <c r="D28" s="120">
        <v>1</v>
      </c>
      <c r="E28" s="120" t="s">
        <v>103</v>
      </c>
      <c r="F28" s="121">
        <v>30000</v>
      </c>
      <c r="G28" s="122">
        <f t="shared" si="0"/>
        <v>30000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</row>
    <row r="29" spans="1:255" s="124" customFormat="1" ht="12" customHeight="1" x14ac:dyDescent="0.25">
      <c r="A29" s="118"/>
      <c r="B29" s="119" t="s">
        <v>105</v>
      </c>
      <c r="C29" s="120" t="s">
        <v>20</v>
      </c>
      <c r="D29" s="120">
        <v>15</v>
      </c>
      <c r="E29" s="120" t="s">
        <v>94</v>
      </c>
      <c r="F29" s="121">
        <v>50000</v>
      </c>
      <c r="G29" s="122">
        <f t="shared" si="0"/>
        <v>750000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  <c r="IT29" s="123"/>
      <c r="IU29" s="123"/>
    </row>
    <row r="30" spans="1:255" ht="12.75" customHeight="1" x14ac:dyDescent="0.25">
      <c r="A30" s="5"/>
      <c r="B30" s="125" t="s">
        <v>21</v>
      </c>
      <c r="C30" s="126"/>
      <c r="D30" s="126"/>
      <c r="E30" s="126"/>
      <c r="F30" s="127"/>
      <c r="G30" s="128">
        <f>SUM(G21:G29)</f>
        <v>2145000</v>
      </c>
      <c r="IS30" s="1"/>
      <c r="IT30" s="1"/>
      <c r="IU30" s="1"/>
    </row>
    <row r="31" spans="1:255" s="1" customFormat="1" ht="12" customHeight="1" x14ac:dyDescent="0.25">
      <c r="A31" s="2"/>
      <c r="B31" s="12"/>
      <c r="C31" s="14"/>
      <c r="D31" s="14"/>
      <c r="E31" s="14"/>
      <c r="F31" s="15"/>
      <c r="G31" s="66"/>
    </row>
    <row r="32" spans="1:255" ht="12" customHeight="1" x14ac:dyDescent="0.25">
      <c r="A32" s="5"/>
      <c r="B32" s="111" t="s">
        <v>22</v>
      </c>
      <c r="C32" s="112"/>
      <c r="D32" s="113"/>
      <c r="E32" s="113"/>
      <c r="F32" s="114"/>
      <c r="G32" s="115"/>
      <c r="IS32" s="1"/>
      <c r="IT32" s="1"/>
      <c r="IU32" s="1"/>
    </row>
    <row r="33" spans="1:255" ht="24" customHeight="1" x14ac:dyDescent="0.25">
      <c r="A33" s="5"/>
      <c r="B33" s="116" t="s">
        <v>14</v>
      </c>
      <c r="C33" s="117" t="s">
        <v>15</v>
      </c>
      <c r="D33" s="117" t="s">
        <v>16</v>
      </c>
      <c r="E33" s="116" t="s">
        <v>85</v>
      </c>
      <c r="F33" s="117" t="s">
        <v>18</v>
      </c>
      <c r="G33" s="116" t="s">
        <v>19</v>
      </c>
      <c r="IS33" s="1"/>
      <c r="IT33" s="1"/>
      <c r="IU33" s="1"/>
    </row>
    <row r="34" spans="1:255" s="124" customFormat="1" ht="12" customHeight="1" x14ac:dyDescent="0.25">
      <c r="A34" s="118"/>
      <c r="B34" s="119" t="s">
        <v>97</v>
      </c>
      <c r="C34" s="120" t="s">
        <v>86</v>
      </c>
      <c r="D34" s="120" t="s">
        <v>99</v>
      </c>
      <c r="E34" s="120" t="s">
        <v>98</v>
      </c>
      <c r="F34" s="121">
        <v>50000</v>
      </c>
      <c r="G34" s="122">
        <f>D34*F34</f>
        <v>150000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</row>
    <row r="35" spans="1:255" ht="12.75" customHeight="1" x14ac:dyDescent="0.25">
      <c r="A35" s="5"/>
      <c r="B35" s="125" t="s">
        <v>23</v>
      </c>
      <c r="C35" s="126"/>
      <c r="D35" s="126"/>
      <c r="E35" s="126"/>
      <c r="F35" s="127"/>
      <c r="G35" s="128">
        <f>+G34</f>
        <v>150000</v>
      </c>
      <c r="IS35" s="1"/>
      <c r="IT35" s="1"/>
      <c r="IU35" s="1"/>
    </row>
    <row r="36" spans="1:255" s="1" customFormat="1" ht="12" customHeight="1" x14ac:dyDescent="0.25">
      <c r="A36" s="2"/>
      <c r="B36" s="16"/>
      <c r="C36" s="17"/>
      <c r="D36" s="17"/>
      <c r="E36" s="17"/>
      <c r="F36" s="18"/>
      <c r="G36" s="67"/>
    </row>
    <row r="37" spans="1:255" ht="12" customHeight="1" x14ac:dyDescent="0.25">
      <c r="A37" s="5"/>
      <c r="B37" s="111" t="s">
        <v>24</v>
      </c>
      <c r="C37" s="112"/>
      <c r="D37" s="113"/>
      <c r="E37" s="113"/>
      <c r="F37" s="114"/>
      <c r="G37" s="115"/>
      <c r="IS37" s="1"/>
      <c r="IT37" s="1"/>
      <c r="IU37" s="1"/>
    </row>
    <row r="38" spans="1:255" ht="24" customHeight="1" x14ac:dyDescent="0.25">
      <c r="A38" s="5"/>
      <c r="B38" s="116" t="s">
        <v>14</v>
      </c>
      <c r="C38" s="117" t="s">
        <v>15</v>
      </c>
      <c r="D38" s="117" t="s">
        <v>16</v>
      </c>
      <c r="E38" s="116" t="s">
        <v>17</v>
      </c>
      <c r="F38" s="117" t="s">
        <v>18</v>
      </c>
      <c r="G38" s="116" t="s">
        <v>19</v>
      </c>
      <c r="IS38" s="1"/>
      <c r="IT38" s="1"/>
      <c r="IU38" s="1"/>
    </row>
    <row r="39" spans="1:255" s="124" customFormat="1" ht="12" customHeight="1" x14ac:dyDescent="0.25">
      <c r="A39" s="118"/>
      <c r="B39" s="119" t="s">
        <v>72</v>
      </c>
      <c r="C39" s="120" t="s">
        <v>25</v>
      </c>
      <c r="D39" s="120">
        <v>0.3</v>
      </c>
      <c r="E39" s="120" t="s">
        <v>109</v>
      </c>
      <c r="F39" s="121">
        <v>300000</v>
      </c>
      <c r="G39" s="122">
        <f>D39*F39</f>
        <v>90000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</row>
    <row r="40" spans="1:255" s="124" customFormat="1" ht="12" customHeight="1" x14ac:dyDescent="0.25">
      <c r="A40" s="118"/>
      <c r="B40" s="119" t="s">
        <v>73</v>
      </c>
      <c r="C40" s="120" t="s">
        <v>25</v>
      </c>
      <c r="D40" s="120">
        <v>0.2</v>
      </c>
      <c r="E40" s="120" t="s">
        <v>109</v>
      </c>
      <c r="F40" s="121">
        <v>250000</v>
      </c>
      <c r="G40" s="122">
        <f t="shared" ref="G40:G52" si="1">D40*F40</f>
        <v>50000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</row>
    <row r="41" spans="1:255" s="124" customFormat="1" ht="12" customHeight="1" x14ac:dyDescent="0.25">
      <c r="A41" s="118"/>
      <c r="B41" s="119" t="s">
        <v>74</v>
      </c>
      <c r="C41" s="120" t="s">
        <v>25</v>
      </c>
      <c r="D41" s="120">
        <v>0.4</v>
      </c>
      <c r="E41" s="120" t="s">
        <v>109</v>
      </c>
      <c r="F41" s="121">
        <v>175000</v>
      </c>
      <c r="G41" s="122">
        <f t="shared" si="1"/>
        <v>70000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23"/>
      <c r="IS41" s="123"/>
      <c r="IT41" s="123"/>
      <c r="IU41" s="123"/>
    </row>
    <row r="42" spans="1:255" s="124" customFormat="1" ht="12" customHeight="1" x14ac:dyDescent="0.25">
      <c r="A42" s="118"/>
      <c r="B42" s="119" t="s">
        <v>108</v>
      </c>
      <c r="C42" s="120" t="s">
        <v>25</v>
      </c>
      <c r="D42" s="120">
        <v>0.25</v>
      </c>
      <c r="E42" s="120" t="s">
        <v>109</v>
      </c>
      <c r="F42" s="121">
        <v>260000</v>
      </c>
      <c r="G42" s="122">
        <f t="shared" si="1"/>
        <v>65000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</row>
    <row r="43" spans="1:255" s="124" customFormat="1" ht="12" customHeight="1" x14ac:dyDescent="0.25">
      <c r="A43" s="118"/>
      <c r="B43" s="119" t="s">
        <v>61</v>
      </c>
      <c r="C43" s="120" t="s">
        <v>25</v>
      </c>
      <c r="D43" s="120">
        <v>0.1</v>
      </c>
      <c r="E43" s="120" t="s">
        <v>109</v>
      </c>
      <c r="F43" s="121">
        <v>200000</v>
      </c>
      <c r="G43" s="122">
        <f t="shared" si="1"/>
        <v>20000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</row>
    <row r="44" spans="1:255" s="124" customFormat="1" ht="12" customHeight="1" x14ac:dyDescent="0.25">
      <c r="A44" s="118"/>
      <c r="B44" s="119" t="s">
        <v>110</v>
      </c>
      <c r="C44" s="120" t="s">
        <v>25</v>
      </c>
      <c r="D44" s="120">
        <v>0.25</v>
      </c>
      <c r="E44" s="120" t="s">
        <v>143</v>
      </c>
      <c r="F44" s="121">
        <v>80000</v>
      </c>
      <c r="G44" s="122">
        <f t="shared" si="1"/>
        <v>20000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</row>
    <row r="45" spans="1:255" s="124" customFormat="1" ht="12" customHeight="1" x14ac:dyDescent="0.25">
      <c r="A45" s="118"/>
      <c r="B45" s="119" t="s">
        <v>110</v>
      </c>
      <c r="C45" s="120" t="s">
        <v>25</v>
      </c>
      <c r="D45" s="120">
        <v>0.25</v>
      </c>
      <c r="E45" s="120" t="s">
        <v>111</v>
      </c>
      <c r="F45" s="121">
        <v>80000</v>
      </c>
      <c r="G45" s="122">
        <f t="shared" si="1"/>
        <v>20000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</row>
    <row r="46" spans="1:255" s="124" customFormat="1" ht="12" customHeight="1" x14ac:dyDescent="0.25">
      <c r="A46" s="118"/>
      <c r="B46" s="119" t="s">
        <v>110</v>
      </c>
      <c r="C46" s="120" t="s">
        <v>25</v>
      </c>
      <c r="D46" s="120">
        <v>0.25</v>
      </c>
      <c r="E46" s="120" t="s">
        <v>121</v>
      </c>
      <c r="F46" s="121">
        <v>80000</v>
      </c>
      <c r="G46" s="122">
        <f t="shared" si="1"/>
        <v>20000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</row>
    <row r="47" spans="1:255" s="124" customFormat="1" ht="12" customHeight="1" x14ac:dyDescent="0.25">
      <c r="A47" s="118"/>
      <c r="B47" s="119" t="s">
        <v>112</v>
      </c>
      <c r="C47" s="120" t="s">
        <v>25</v>
      </c>
      <c r="D47" s="120">
        <v>0.25</v>
      </c>
      <c r="E47" s="120" t="s">
        <v>100</v>
      </c>
      <c r="F47" s="121">
        <v>80000</v>
      </c>
      <c r="G47" s="122">
        <f t="shared" si="1"/>
        <v>20000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</row>
    <row r="48" spans="1:255" s="124" customFormat="1" ht="12" customHeight="1" x14ac:dyDescent="0.25">
      <c r="A48" s="118"/>
      <c r="B48" s="119" t="s">
        <v>112</v>
      </c>
      <c r="C48" s="120" t="s">
        <v>25</v>
      </c>
      <c r="D48" s="120">
        <v>0.25</v>
      </c>
      <c r="E48" s="120" t="s">
        <v>137</v>
      </c>
      <c r="F48" s="121">
        <v>80000</v>
      </c>
      <c r="G48" s="122">
        <f t="shared" si="1"/>
        <v>20000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</row>
    <row r="49" spans="1:255" s="124" customFormat="1" ht="12" customHeight="1" x14ac:dyDescent="0.25">
      <c r="A49" s="118"/>
      <c r="B49" s="119" t="s">
        <v>112</v>
      </c>
      <c r="C49" s="120" t="s">
        <v>25</v>
      </c>
      <c r="D49" s="120">
        <v>0.5</v>
      </c>
      <c r="E49" s="120" t="s">
        <v>113</v>
      </c>
      <c r="F49" s="121">
        <v>80000</v>
      </c>
      <c r="G49" s="122">
        <f t="shared" ref="G49" si="2">D49*F49</f>
        <v>40000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3"/>
    </row>
    <row r="50" spans="1:255" s="124" customFormat="1" ht="12" customHeight="1" x14ac:dyDescent="0.25">
      <c r="A50" s="118"/>
      <c r="B50" s="119" t="s">
        <v>112</v>
      </c>
      <c r="C50" s="120" t="s">
        <v>25</v>
      </c>
      <c r="D50" s="120">
        <v>0.25</v>
      </c>
      <c r="E50" s="120" t="s">
        <v>113</v>
      </c>
      <c r="F50" s="121">
        <v>80000</v>
      </c>
      <c r="G50" s="122">
        <f t="shared" si="1"/>
        <v>20000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</row>
    <row r="51" spans="1:255" s="124" customFormat="1" ht="12" customHeight="1" x14ac:dyDescent="0.25">
      <c r="A51" s="118"/>
      <c r="B51" s="119" t="s">
        <v>112</v>
      </c>
      <c r="C51" s="120" t="s">
        <v>25</v>
      </c>
      <c r="D51" s="120">
        <v>0.5</v>
      </c>
      <c r="E51" s="120" t="s">
        <v>114</v>
      </c>
      <c r="F51" s="121">
        <v>80000</v>
      </c>
      <c r="G51" s="122">
        <f>D51*F51</f>
        <v>40000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</row>
    <row r="52" spans="1:255" s="124" customFormat="1" ht="12" customHeight="1" x14ac:dyDescent="0.25">
      <c r="A52" s="118"/>
      <c r="B52" s="119" t="s">
        <v>112</v>
      </c>
      <c r="C52" s="120" t="s">
        <v>25</v>
      </c>
      <c r="D52" s="120">
        <v>0.5</v>
      </c>
      <c r="E52" s="120" t="s">
        <v>115</v>
      </c>
      <c r="F52" s="121">
        <v>80000</v>
      </c>
      <c r="G52" s="122">
        <f t="shared" si="1"/>
        <v>40000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</row>
    <row r="53" spans="1:255" s="124" customFormat="1" ht="12" customHeight="1" x14ac:dyDescent="0.25">
      <c r="A53" s="118"/>
      <c r="B53" s="119" t="s">
        <v>112</v>
      </c>
      <c r="C53" s="120" t="s">
        <v>25</v>
      </c>
      <c r="D53" s="120">
        <v>0.25</v>
      </c>
      <c r="E53" s="120" t="s">
        <v>94</v>
      </c>
      <c r="F53" s="121">
        <v>80000</v>
      </c>
      <c r="G53" s="122">
        <f t="shared" ref="G53" si="3">D53*F53</f>
        <v>20000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</row>
    <row r="54" spans="1:255" ht="12.75" customHeight="1" x14ac:dyDescent="0.25">
      <c r="A54" s="5"/>
      <c r="B54" s="125" t="s">
        <v>26</v>
      </c>
      <c r="C54" s="126"/>
      <c r="D54" s="126"/>
      <c r="E54" s="126"/>
      <c r="F54" s="127"/>
      <c r="G54" s="128">
        <f>SUM(G39:G53)</f>
        <v>555000</v>
      </c>
      <c r="IS54" s="1"/>
      <c r="IT54" s="1"/>
      <c r="IU54" s="1"/>
    </row>
    <row r="55" spans="1:255" s="1" customFormat="1" ht="12" customHeight="1" x14ac:dyDescent="0.25">
      <c r="A55" s="2"/>
      <c r="B55" s="16"/>
      <c r="C55" s="17"/>
      <c r="D55" s="17"/>
      <c r="E55" s="17"/>
      <c r="F55" s="18"/>
      <c r="G55" s="67"/>
    </row>
    <row r="56" spans="1:255" ht="12" customHeight="1" x14ac:dyDescent="0.25">
      <c r="A56" s="5"/>
      <c r="B56" s="111" t="s">
        <v>27</v>
      </c>
      <c r="C56" s="112"/>
      <c r="D56" s="113"/>
      <c r="E56" s="113"/>
      <c r="F56" s="114"/>
      <c r="G56" s="115"/>
      <c r="IS56" s="1"/>
      <c r="IT56" s="1"/>
      <c r="IU56" s="1"/>
    </row>
    <row r="57" spans="1:255" ht="24" customHeight="1" x14ac:dyDescent="0.25">
      <c r="A57" s="5"/>
      <c r="B57" s="116" t="s">
        <v>28</v>
      </c>
      <c r="C57" s="117" t="s">
        <v>29</v>
      </c>
      <c r="D57" s="117" t="s">
        <v>30</v>
      </c>
      <c r="E57" s="116" t="s">
        <v>17</v>
      </c>
      <c r="F57" s="117" t="s">
        <v>18</v>
      </c>
      <c r="G57" s="116" t="s">
        <v>19</v>
      </c>
      <c r="IS57" s="1"/>
      <c r="IT57" s="1"/>
      <c r="IU57" s="1"/>
    </row>
    <row r="58" spans="1:255" s="124" customFormat="1" ht="12.75" customHeight="1" x14ac:dyDescent="0.25">
      <c r="A58" s="129"/>
      <c r="B58" s="130" t="s">
        <v>107</v>
      </c>
      <c r="C58" s="120" t="s">
        <v>75</v>
      </c>
      <c r="D58" s="120">
        <v>1200</v>
      </c>
      <c r="E58" s="120" t="s">
        <v>116</v>
      </c>
      <c r="F58" s="121">
        <v>1200</v>
      </c>
      <c r="G58" s="121">
        <f>D58*F58</f>
        <v>1440000</v>
      </c>
      <c r="H58" s="123"/>
      <c r="I58" s="123"/>
      <c r="J58" s="123"/>
      <c r="K58" s="131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  <c r="IJ58" s="123"/>
      <c r="IK58" s="123"/>
      <c r="IL58" s="123"/>
      <c r="IM58" s="123"/>
      <c r="IN58" s="123"/>
      <c r="IO58" s="123"/>
      <c r="IP58" s="123"/>
      <c r="IQ58" s="123"/>
      <c r="IR58" s="123"/>
      <c r="IS58" s="123"/>
      <c r="IT58" s="123"/>
      <c r="IU58" s="123"/>
    </row>
    <row r="59" spans="1:255" s="124" customFormat="1" ht="12.75" customHeight="1" x14ac:dyDescent="0.25">
      <c r="A59" s="129"/>
      <c r="B59" s="130" t="s">
        <v>63</v>
      </c>
      <c r="C59" s="119"/>
      <c r="D59" s="120"/>
      <c r="E59" s="120"/>
      <c r="F59" s="121"/>
      <c r="G59" s="121" t="s">
        <v>62</v>
      </c>
      <c r="H59" s="123"/>
      <c r="I59" s="123"/>
      <c r="J59" s="123"/>
      <c r="K59" s="131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123"/>
      <c r="HT59" s="123"/>
      <c r="HU59" s="123"/>
      <c r="HV59" s="123"/>
      <c r="HW59" s="123"/>
      <c r="HX59" s="123"/>
      <c r="HY59" s="123"/>
      <c r="HZ59" s="123"/>
      <c r="IA59" s="123"/>
      <c r="IB59" s="123"/>
      <c r="IC59" s="123"/>
      <c r="ID59" s="123"/>
      <c r="IE59" s="123"/>
      <c r="IF59" s="123"/>
      <c r="IG59" s="123"/>
      <c r="IH59" s="123"/>
      <c r="II59" s="123"/>
      <c r="IJ59" s="123"/>
      <c r="IK59" s="123"/>
      <c r="IL59" s="123"/>
      <c r="IM59" s="123"/>
      <c r="IN59" s="123"/>
      <c r="IO59" s="123"/>
      <c r="IP59" s="123"/>
      <c r="IQ59" s="123"/>
      <c r="IR59" s="123"/>
      <c r="IS59" s="123"/>
      <c r="IT59" s="123"/>
      <c r="IU59" s="123"/>
    </row>
    <row r="60" spans="1:255" s="124" customFormat="1" ht="12" customHeight="1" x14ac:dyDescent="0.25">
      <c r="A60" s="118"/>
      <c r="B60" s="119" t="s">
        <v>64</v>
      </c>
      <c r="C60" s="120" t="s">
        <v>75</v>
      </c>
      <c r="D60" s="120">
        <v>300</v>
      </c>
      <c r="E60" s="120" t="s">
        <v>111</v>
      </c>
      <c r="F60" s="121">
        <v>1280</v>
      </c>
      <c r="G60" s="122">
        <f>D60*F60</f>
        <v>384000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3"/>
      <c r="IO60" s="123"/>
      <c r="IP60" s="123"/>
      <c r="IQ60" s="123"/>
      <c r="IR60" s="123"/>
      <c r="IS60" s="123"/>
      <c r="IT60" s="123"/>
      <c r="IU60" s="123"/>
    </row>
    <row r="61" spans="1:255" s="124" customFormat="1" ht="12" customHeight="1" x14ac:dyDescent="0.25">
      <c r="A61" s="118"/>
      <c r="B61" s="119" t="s">
        <v>117</v>
      </c>
      <c r="C61" s="120" t="s">
        <v>75</v>
      </c>
      <c r="D61" s="120">
        <v>500</v>
      </c>
      <c r="E61" s="120" t="s">
        <v>118</v>
      </c>
      <c r="F61" s="121">
        <v>1600</v>
      </c>
      <c r="G61" s="122">
        <f>D61*F61</f>
        <v>800000</v>
      </c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  <c r="IE61" s="123"/>
      <c r="IF61" s="123"/>
      <c r="IG61" s="123"/>
      <c r="IH61" s="123"/>
      <c r="II61" s="123"/>
      <c r="IJ61" s="123"/>
      <c r="IK61" s="123"/>
      <c r="IL61" s="123"/>
      <c r="IM61" s="123"/>
      <c r="IN61" s="123"/>
      <c r="IO61" s="123"/>
      <c r="IP61" s="123"/>
      <c r="IQ61" s="123"/>
      <c r="IR61" s="123"/>
      <c r="IS61" s="123"/>
      <c r="IT61" s="123"/>
      <c r="IU61" s="123"/>
    </row>
    <row r="62" spans="1:255" s="124" customFormat="1" ht="12" customHeight="1" x14ac:dyDescent="0.25">
      <c r="A62" s="118"/>
      <c r="B62" s="119" t="s">
        <v>145</v>
      </c>
      <c r="C62" s="120" t="s">
        <v>75</v>
      </c>
      <c r="D62" s="120">
        <v>350</v>
      </c>
      <c r="E62" s="120" t="s">
        <v>79</v>
      </c>
      <c r="F62" s="121">
        <v>1940</v>
      </c>
      <c r="G62" s="122">
        <f>D62*F62</f>
        <v>679000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  <c r="FW62" s="123"/>
      <c r="FX62" s="123"/>
      <c r="FY62" s="123"/>
      <c r="FZ62" s="123"/>
      <c r="GA62" s="123"/>
      <c r="GB62" s="123"/>
      <c r="GC62" s="123"/>
      <c r="GD62" s="123"/>
      <c r="GE62" s="123"/>
      <c r="GF62" s="123"/>
      <c r="GG62" s="123"/>
      <c r="GH62" s="123"/>
      <c r="GI62" s="123"/>
      <c r="GJ62" s="123"/>
      <c r="GK62" s="123"/>
      <c r="GL62" s="123"/>
      <c r="GM62" s="123"/>
      <c r="GN62" s="123"/>
      <c r="GO62" s="123"/>
      <c r="GP62" s="123"/>
      <c r="GQ62" s="123"/>
      <c r="GR62" s="123"/>
      <c r="GS62" s="123"/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3"/>
      <c r="HF62" s="123"/>
      <c r="HG62" s="123"/>
      <c r="HH62" s="123"/>
      <c r="HI62" s="123"/>
      <c r="HJ62" s="123"/>
      <c r="HK62" s="123"/>
      <c r="HL62" s="123"/>
      <c r="HM62" s="123"/>
      <c r="HN62" s="123"/>
      <c r="HO62" s="123"/>
      <c r="HP62" s="123"/>
      <c r="HQ62" s="123"/>
      <c r="HR62" s="123"/>
      <c r="HS62" s="123"/>
      <c r="HT62" s="123"/>
      <c r="HU62" s="123"/>
      <c r="HV62" s="123"/>
      <c r="HW62" s="123"/>
      <c r="HX62" s="123"/>
      <c r="HY62" s="123"/>
      <c r="HZ62" s="123"/>
      <c r="IA62" s="123"/>
      <c r="IB62" s="123"/>
      <c r="IC62" s="123"/>
      <c r="ID62" s="123"/>
      <c r="IE62" s="123"/>
      <c r="IF62" s="123"/>
      <c r="IG62" s="123"/>
      <c r="IH62" s="123"/>
      <c r="II62" s="123"/>
      <c r="IJ62" s="123"/>
      <c r="IK62" s="123"/>
      <c r="IL62" s="123"/>
      <c r="IM62" s="123"/>
      <c r="IN62" s="123"/>
      <c r="IO62" s="123"/>
      <c r="IP62" s="123"/>
      <c r="IQ62" s="123"/>
      <c r="IR62" s="123"/>
      <c r="IS62" s="123"/>
      <c r="IT62" s="123"/>
      <c r="IU62" s="123"/>
    </row>
    <row r="63" spans="1:255" s="124" customFormat="1" ht="12.75" customHeight="1" x14ac:dyDescent="0.25">
      <c r="A63" s="129"/>
      <c r="B63" s="130" t="s">
        <v>65</v>
      </c>
      <c r="C63" s="119"/>
      <c r="D63" s="120"/>
      <c r="E63" s="120"/>
      <c r="F63" s="121"/>
      <c r="G63" s="121" t="s">
        <v>62</v>
      </c>
      <c r="H63" s="123"/>
      <c r="I63" s="123"/>
      <c r="J63" s="123"/>
      <c r="K63" s="131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  <c r="IJ63" s="123"/>
      <c r="IK63" s="123"/>
      <c r="IL63" s="123"/>
      <c r="IM63" s="123"/>
      <c r="IN63" s="123"/>
      <c r="IO63" s="123"/>
      <c r="IP63" s="123"/>
      <c r="IQ63" s="123"/>
      <c r="IR63" s="123"/>
      <c r="IS63" s="123"/>
      <c r="IT63" s="123"/>
      <c r="IU63" s="123"/>
    </row>
    <row r="64" spans="1:255" s="124" customFormat="1" ht="12" customHeight="1" x14ac:dyDescent="0.25">
      <c r="A64" s="118"/>
      <c r="B64" s="119" t="s">
        <v>133</v>
      </c>
      <c r="C64" s="120" t="s">
        <v>75</v>
      </c>
      <c r="D64" s="120">
        <v>1</v>
      </c>
      <c r="E64" s="120" t="s">
        <v>135</v>
      </c>
      <c r="F64" s="121">
        <v>25530</v>
      </c>
      <c r="G64" s="122">
        <f>+F64*D64</f>
        <v>25530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  <c r="FW64" s="123"/>
      <c r="FX64" s="123"/>
      <c r="FY64" s="123"/>
      <c r="FZ64" s="123"/>
      <c r="GA64" s="123"/>
      <c r="GB64" s="123"/>
      <c r="GC64" s="123"/>
      <c r="GD64" s="123"/>
      <c r="GE64" s="123"/>
      <c r="GF64" s="123"/>
      <c r="GG64" s="123"/>
      <c r="GH64" s="123"/>
      <c r="GI64" s="123"/>
      <c r="GJ64" s="123"/>
      <c r="GK64" s="123"/>
      <c r="GL64" s="123"/>
      <c r="GM64" s="123"/>
      <c r="GN64" s="123"/>
      <c r="GO64" s="123"/>
      <c r="GP64" s="123"/>
      <c r="GQ64" s="123"/>
      <c r="GR64" s="123"/>
      <c r="GS64" s="123"/>
      <c r="GT64" s="123"/>
      <c r="GU64" s="123"/>
      <c r="GV64" s="123"/>
      <c r="GW64" s="123"/>
      <c r="GX64" s="123"/>
      <c r="GY64" s="123"/>
      <c r="GZ64" s="123"/>
      <c r="HA64" s="123"/>
      <c r="HB64" s="123"/>
      <c r="HC64" s="123"/>
      <c r="HD64" s="123"/>
      <c r="HE64" s="123"/>
      <c r="HF64" s="123"/>
      <c r="HG64" s="123"/>
      <c r="HH64" s="123"/>
      <c r="HI64" s="123"/>
      <c r="HJ64" s="123"/>
      <c r="HK64" s="123"/>
      <c r="HL64" s="123"/>
      <c r="HM64" s="123"/>
      <c r="HN64" s="123"/>
      <c r="HO64" s="123"/>
      <c r="HP64" s="123"/>
      <c r="HQ64" s="123"/>
      <c r="HR64" s="123"/>
      <c r="HS64" s="123"/>
      <c r="HT64" s="123"/>
      <c r="HU64" s="123"/>
      <c r="HV64" s="123"/>
      <c r="HW64" s="123"/>
      <c r="HX64" s="123"/>
      <c r="HY64" s="123"/>
      <c r="HZ64" s="123"/>
      <c r="IA64" s="123"/>
      <c r="IB64" s="123"/>
      <c r="IC64" s="123"/>
      <c r="ID64" s="123"/>
      <c r="IE64" s="123"/>
      <c r="IF64" s="123"/>
      <c r="IG64" s="123"/>
      <c r="IH64" s="123"/>
      <c r="II64" s="123"/>
      <c r="IJ64" s="123"/>
      <c r="IK64" s="123"/>
      <c r="IL64" s="123"/>
      <c r="IM64" s="123"/>
      <c r="IN64" s="123"/>
      <c r="IO64" s="123"/>
      <c r="IP64" s="123"/>
      <c r="IQ64" s="123"/>
      <c r="IR64" s="123"/>
      <c r="IS64" s="123"/>
      <c r="IT64" s="123"/>
      <c r="IU64" s="123"/>
    </row>
    <row r="65" spans="1:255" s="124" customFormat="1" ht="12" customHeight="1" x14ac:dyDescent="0.25">
      <c r="A65" s="118"/>
      <c r="B65" s="119" t="s">
        <v>88</v>
      </c>
      <c r="C65" s="120" t="s">
        <v>75</v>
      </c>
      <c r="D65" s="120">
        <v>0.5</v>
      </c>
      <c r="E65" s="120" t="s">
        <v>100</v>
      </c>
      <c r="F65" s="121">
        <v>25530</v>
      </c>
      <c r="G65" s="122">
        <f>+F65*D65</f>
        <v>12765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123"/>
      <c r="GO65" s="123"/>
      <c r="GP65" s="123"/>
      <c r="GQ65" s="123"/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23"/>
      <c r="IE65" s="123"/>
      <c r="IF65" s="123"/>
      <c r="IG65" s="123"/>
      <c r="IH65" s="123"/>
      <c r="II65" s="123"/>
      <c r="IJ65" s="123"/>
      <c r="IK65" s="123"/>
      <c r="IL65" s="123"/>
      <c r="IM65" s="123"/>
      <c r="IN65" s="123"/>
      <c r="IO65" s="123"/>
      <c r="IP65" s="123"/>
      <c r="IQ65" s="123"/>
      <c r="IR65" s="123"/>
      <c r="IS65" s="123"/>
      <c r="IT65" s="123"/>
      <c r="IU65" s="123"/>
    </row>
    <row r="66" spans="1:255" s="124" customFormat="1" ht="12" customHeight="1" x14ac:dyDescent="0.25">
      <c r="A66" s="118"/>
      <c r="B66" s="119" t="s">
        <v>132</v>
      </c>
      <c r="C66" s="120" t="s">
        <v>75</v>
      </c>
      <c r="D66" s="120">
        <v>1</v>
      </c>
      <c r="E66" s="120" t="s">
        <v>113</v>
      </c>
      <c r="F66" s="121">
        <v>33120</v>
      </c>
      <c r="G66" s="122">
        <f>+F66*D66</f>
        <v>33120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  <c r="FW66" s="123"/>
      <c r="FX66" s="123"/>
      <c r="FY66" s="123"/>
      <c r="FZ66" s="123"/>
      <c r="GA66" s="123"/>
      <c r="GB66" s="123"/>
      <c r="GC66" s="123"/>
      <c r="GD66" s="123"/>
      <c r="GE66" s="123"/>
      <c r="GF66" s="123"/>
      <c r="GG66" s="123"/>
      <c r="GH66" s="123"/>
      <c r="GI66" s="123"/>
      <c r="GJ66" s="123"/>
      <c r="GK66" s="123"/>
      <c r="GL66" s="123"/>
      <c r="GM66" s="123"/>
      <c r="GN66" s="123"/>
      <c r="GO66" s="123"/>
      <c r="GP66" s="123"/>
      <c r="GQ66" s="123"/>
      <c r="GR66" s="123"/>
      <c r="GS66" s="123"/>
      <c r="GT66" s="123"/>
      <c r="GU66" s="123"/>
      <c r="GV66" s="123"/>
      <c r="GW66" s="123"/>
      <c r="GX66" s="123"/>
      <c r="GY66" s="123"/>
      <c r="GZ66" s="123"/>
      <c r="HA66" s="123"/>
      <c r="HB66" s="123"/>
      <c r="HC66" s="123"/>
      <c r="HD66" s="123"/>
      <c r="HE66" s="123"/>
      <c r="HF66" s="123"/>
      <c r="HG66" s="123"/>
      <c r="HH66" s="123"/>
      <c r="HI66" s="123"/>
      <c r="HJ66" s="123"/>
      <c r="HK66" s="123"/>
      <c r="HL66" s="123"/>
      <c r="HM66" s="123"/>
      <c r="HN66" s="123"/>
      <c r="HO66" s="123"/>
      <c r="HP66" s="123"/>
      <c r="HQ66" s="123"/>
      <c r="HR66" s="123"/>
      <c r="HS66" s="123"/>
      <c r="HT66" s="123"/>
      <c r="HU66" s="123"/>
      <c r="HV66" s="123"/>
      <c r="HW66" s="123"/>
      <c r="HX66" s="123"/>
      <c r="HY66" s="123"/>
      <c r="HZ66" s="123"/>
      <c r="IA66" s="123"/>
      <c r="IB66" s="123"/>
      <c r="IC66" s="123"/>
      <c r="ID66" s="123"/>
      <c r="IE66" s="123"/>
      <c r="IF66" s="123"/>
      <c r="IG66" s="123"/>
      <c r="IH66" s="123"/>
      <c r="II66" s="123"/>
      <c r="IJ66" s="123"/>
      <c r="IK66" s="123"/>
      <c r="IL66" s="123"/>
      <c r="IM66" s="123"/>
      <c r="IN66" s="123"/>
      <c r="IO66" s="123"/>
      <c r="IP66" s="123"/>
      <c r="IQ66" s="123"/>
      <c r="IR66" s="123"/>
      <c r="IS66" s="123"/>
      <c r="IT66" s="123"/>
      <c r="IU66" s="123"/>
    </row>
    <row r="67" spans="1:255" s="124" customFormat="1" ht="12" customHeight="1" x14ac:dyDescent="0.25">
      <c r="A67" s="118"/>
      <c r="B67" s="119" t="s">
        <v>119</v>
      </c>
      <c r="C67" s="120" t="s">
        <v>75</v>
      </c>
      <c r="D67" s="120">
        <v>0.3</v>
      </c>
      <c r="E67" s="120" t="s">
        <v>113</v>
      </c>
      <c r="F67" s="121">
        <v>102658.2</v>
      </c>
      <c r="G67" s="122">
        <f>+F67*D67</f>
        <v>30797.46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3"/>
      <c r="HF67" s="123"/>
      <c r="HG67" s="123"/>
      <c r="HH67" s="123"/>
      <c r="HI67" s="123"/>
      <c r="HJ67" s="123"/>
      <c r="HK67" s="123"/>
      <c r="HL67" s="123"/>
      <c r="HM67" s="123"/>
      <c r="HN67" s="123"/>
      <c r="HO67" s="123"/>
      <c r="HP67" s="123"/>
      <c r="HQ67" s="123"/>
      <c r="HR67" s="123"/>
      <c r="HS67" s="123"/>
      <c r="HT67" s="123"/>
      <c r="HU67" s="123"/>
      <c r="HV67" s="123"/>
      <c r="HW67" s="123"/>
      <c r="HX67" s="123"/>
      <c r="HY67" s="123"/>
      <c r="HZ67" s="123"/>
      <c r="IA67" s="123"/>
      <c r="IB67" s="123"/>
      <c r="IC67" s="123"/>
      <c r="ID67" s="123"/>
      <c r="IE67" s="123"/>
      <c r="IF67" s="123"/>
      <c r="IG67" s="123"/>
      <c r="IH67" s="123"/>
      <c r="II67" s="123"/>
      <c r="IJ67" s="123"/>
      <c r="IK67" s="123"/>
      <c r="IL67" s="123"/>
      <c r="IM67" s="123"/>
      <c r="IN67" s="123"/>
      <c r="IO67" s="123"/>
      <c r="IP67" s="123"/>
      <c r="IQ67" s="123"/>
      <c r="IR67" s="123"/>
      <c r="IS67" s="123"/>
      <c r="IT67" s="123"/>
      <c r="IU67" s="123"/>
    </row>
    <row r="68" spans="1:255" s="124" customFormat="1" ht="12" customHeight="1" x14ac:dyDescent="0.25">
      <c r="A68" s="118"/>
      <c r="B68" s="119" t="s">
        <v>119</v>
      </c>
      <c r="C68" s="120" t="s">
        <v>75</v>
      </c>
      <c r="D68" s="120">
        <v>0.4</v>
      </c>
      <c r="E68" s="120" t="s">
        <v>60</v>
      </c>
      <c r="F68" s="121">
        <v>102658.2</v>
      </c>
      <c r="G68" s="122">
        <f>D68*F68</f>
        <v>41063.279999999999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3"/>
      <c r="GE68" s="123"/>
      <c r="GF68" s="123"/>
      <c r="GG68" s="123"/>
      <c r="GH68" s="123"/>
      <c r="GI68" s="123"/>
      <c r="GJ68" s="123"/>
      <c r="GK68" s="123"/>
      <c r="GL68" s="123"/>
      <c r="GM68" s="123"/>
      <c r="GN68" s="123"/>
      <c r="GO68" s="123"/>
      <c r="GP68" s="123"/>
      <c r="GQ68" s="123"/>
      <c r="GR68" s="123"/>
      <c r="GS68" s="123"/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3"/>
      <c r="HF68" s="123"/>
      <c r="HG68" s="123"/>
      <c r="HH68" s="123"/>
      <c r="HI68" s="123"/>
      <c r="HJ68" s="123"/>
      <c r="HK68" s="123"/>
      <c r="HL68" s="123"/>
      <c r="HM68" s="123"/>
      <c r="HN68" s="123"/>
      <c r="HO68" s="123"/>
      <c r="HP68" s="123"/>
      <c r="HQ68" s="123"/>
      <c r="HR68" s="123"/>
      <c r="HS68" s="123"/>
      <c r="HT68" s="123"/>
      <c r="HU68" s="123"/>
      <c r="HV68" s="123"/>
      <c r="HW68" s="123"/>
      <c r="HX68" s="123"/>
      <c r="HY68" s="123"/>
      <c r="HZ68" s="123"/>
      <c r="IA68" s="123"/>
      <c r="IB68" s="123"/>
      <c r="IC68" s="123"/>
      <c r="ID68" s="123"/>
      <c r="IE68" s="123"/>
      <c r="IF68" s="123"/>
      <c r="IG68" s="123"/>
      <c r="IH68" s="123"/>
      <c r="II68" s="123"/>
      <c r="IJ68" s="123"/>
      <c r="IK68" s="123"/>
      <c r="IL68" s="123"/>
      <c r="IM68" s="123"/>
      <c r="IN68" s="123"/>
      <c r="IO68" s="123"/>
      <c r="IP68" s="123"/>
      <c r="IQ68" s="123"/>
      <c r="IR68" s="123"/>
      <c r="IS68" s="123"/>
      <c r="IT68" s="123"/>
      <c r="IU68" s="123"/>
    </row>
    <row r="69" spans="1:255" s="124" customFormat="1" ht="12" customHeight="1" x14ac:dyDescent="0.25">
      <c r="A69" s="118"/>
      <c r="B69" s="119" t="s">
        <v>144</v>
      </c>
      <c r="C69" s="120" t="s">
        <v>76</v>
      </c>
      <c r="D69" s="120">
        <v>1</v>
      </c>
      <c r="E69" s="120" t="s">
        <v>138</v>
      </c>
      <c r="F69" s="121">
        <v>29311.200000000001</v>
      </c>
      <c r="G69" s="122">
        <f>D69*F69</f>
        <v>29311.200000000001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3"/>
      <c r="IE69" s="123"/>
      <c r="IF69" s="123"/>
      <c r="IG69" s="123"/>
      <c r="IH69" s="123"/>
      <c r="II69" s="123"/>
      <c r="IJ69" s="123"/>
      <c r="IK69" s="123"/>
      <c r="IL69" s="123"/>
      <c r="IM69" s="123"/>
      <c r="IN69" s="123"/>
      <c r="IO69" s="123"/>
      <c r="IP69" s="123"/>
      <c r="IQ69" s="123"/>
      <c r="IR69" s="123"/>
      <c r="IS69" s="123"/>
      <c r="IT69" s="123"/>
      <c r="IU69" s="123"/>
    </row>
    <row r="70" spans="1:255" s="124" customFormat="1" ht="12" customHeight="1" x14ac:dyDescent="0.25">
      <c r="A70" s="118"/>
      <c r="B70" s="119" t="s">
        <v>119</v>
      </c>
      <c r="C70" s="120" t="s">
        <v>75</v>
      </c>
      <c r="D70" s="120">
        <v>0.3</v>
      </c>
      <c r="E70" s="120" t="s">
        <v>115</v>
      </c>
      <c r="F70" s="121">
        <v>102658.2</v>
      </c>
      <c r="G70" s="122">
        <f>D70*F70</f>
        <v>30797.46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  <c r="FW70" s="123"/>
      <c r="FX70" s="123"/>
      <c r="FY70" s="123"/>
      <c r="FZ70" s="123"/>
      <c r="GA70" s="123"/>
      <c r="GB70" s="123"/>
      <c r="GC70" s="123"/>
      <c r="GD70" s="123"/>
      <c r="GE70" s="123"/>
      <c r="GF70" s="123"/>
      <c r="GG70" s="123"/>
      <c r="GH70" s="123"/>
      <c r="GI70" s="123"/>
      <c r="GJ70" s="123"/>
      <c r="GK70" s="123"/>
      <c r="GL70" s="123"/>
      <c r="GM70" s="123"/>
      <c r="GN70" s="123"/>
      <c r="GO70" s="123"/>
      <c r="GP70" s="123"/>
      <c r="GQ70" s="123"/>
      <c r="GR70" s="123"/>
      <c r="GS70" s="123"/>
      <c r="GT70" s="123"/>
      <c r="GU70" s="123"/>
      <c r="GV70" s="123"/>
      <c r="GW70" s="123"/>
      <c r="GX70" s="123"/>
      <c r="GY70" s="123"/>
      <c r="GZ70" s="123"/>
      <c r="HA70" s="123"/>
      <c r="HB70" s="123"/>
      <c r="HC70" s="123"/>
      <c r="HD70" s="123"/>
      <c r="HE70" s="123"/>
      <c r="HF70" s="123"/>
      <c r="HG70" s="123"/>
      <c r="HH70" s="123"/>
      <c r="HI70" s="123"/>
      <c r="HJ70" s="123"/>
      <c r="HK70" s="123"/>
      <c r="HL70" s="123"/>
      <c r="HM70" s="123"/>
      <c r="HN70" s="123"/>
      <c r="HO70" s="123"/>
      <c r="HP70" s="123"/>
      <c r="HQ70" s="123"/>
      <c r="HR70" s="123"/>
      <c r="HS70" s="123"/>
      <c r="HT70" s="123"/>
      <c r="HU70" s="123"/>
      <c r="HV70" s="123"/>
      <c r="HW70" s="123"/>
      <c r="HX70" s="123"/>
      <c r="HY70" s="123"/>
      <c r="HZ70" s="123"/>
      <c r="IA70" s="123"/>
      <c r="IB70" s="123"/>
      <c r="IC70" s="123"/>
      <c r="ID70" s="123"/>
      <c r="IE70" s="123"/>
      <c r="IF70" s="123"/>
      <c r="IG70" s="123"/>
      <c r="IH70" s="123"/>
      <c r="II70" s="123"/>
      <c r="IJ70" s="123"/>
      <c r="IK70" s="123"/>
      <c r="IL70" s="123"/>
      <c r="IM70" s="123"/>
      <c r="IN70" s="123"/>
      <c r="IO70" s="123"/>
      <c r="IP70" s="123"/>
      <c r="IQ70" s="123"/>
      <c r="IR70" s="123"/>
      <c r="IS70" s="123"/>
      <c r="IT70" s="123"/>
      <c r="IU70" s="123"/>
    </row>
    <row r="71" spans="1:255" s="124" customFormat="1" ht="12" customHeight="1" x14ac:dyDescent="0.25">
      <c r="A71" s="118"/>
      <c r="B71" s="119" t="s">
        <v>88</v>
      </c>
      <c r="C71" s="120" t="s">
        <v>75</v>
      </c>
      <c r="D71" s="120">
        <v>1</v>
      </c>
      <c r="E71" s="120" t="s">
        <v>114</v>
      </c>
      <c r="F71" s="121">
        <v>25530</v>
      </c>
      <c r="G71" s="122">
        <f>D71*F71</f>
        <v>25530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  <c r="IT71" s="123"/>
      <c r="IU71" s="123"/>
    </row>
    <row r="72" spans="1:255" s="124" customFormat="1" ht="12" customHeight="1" x14ac:dyDescent="0.25">
      <c r="A72" s="118"/>
      <c r="B72" s="119" t="s">
        <v>119</v>
      </c>
      <c r="C72" s="120" t="s">
        <v>75</v>
      </c>
      <c r="D72" s="120">
        <v>0.4</v>
      </c>
      <c r="E72" s="120" t="s">
        <v>60</v>
      </c>
      <c r="F72" s="121">
        <v>102658.2</v>
      </c>
      <c r="G72" s="122">
        <f>D72*F72</f>
        <v>41063.279999999999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  <c r="IJ72" s="123"/>
      <c r="IK72" s="123"/>
      <c r="IL72" s="123"/>
      <c r="IM72" s="123"/>
      <c r="IN72" s="123"/>
      <c r="IO72" s="123"/>
      <c r="IP72" s="123"/>
      <c r="IQ72" s="123"/>
      <c r="IR72" s="123"/>
      <c r="IS72" s="123"/>
      <c r="IT72" s="123"/>
      <c r="IU72" s="123"/>
    </row>
    <row r="73" spans="1:255" s="124" customFormat="1" ht="12" customHeight="1" x14ac:dyDescent="0.25">
      <c r="A73" s="118"/>
      <c r="B73" s="119" t="s">
        <v>88</v>
      </c>
      <c r="C73" s="120" t="s">
        <v>75</v>
      </c>
      <c r="D73" s="120">
        <v>1</v>
      </c>
      <c r="E73" s="120" t="s">
        <v>115</v>
      </c>
      <c r="F73" s="121">
        <v>25530</v>
      </c>
      <c r="G73" s="122">
        <f>+F73*D73</f>
        <v>25530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3"/>
      <c r="HF73" s="123"/>
      <c r="HG73" s="123"/>
      <c r="HH73" s="123"/>
      <c r="HI73" s="123"/>
      <c r="HJ73" s="123"/>
      <c r="HK73" s="123"/>
      <c r="HL73" s="123"/>
      <c r="HM73" s="123"/>
      <c r="HN73" s="123"/>
      <c r="HO73" s="123"/>
      <c r="HP73" s="123"/>
      <c r="HQ73" s="123"/>
      <c r="HR73" s="123"/>
      <c r="HS73" s="123"/>
      <c r="HT73" s="123"/>
      <c r="HU73" s="123"/>
      <c r="HV73" s="123"/>
      <c r="HW73" s="123"/>
      <c r="HX73" s="123"/>
      <c r="HY73" s="123"/>
      <c r="HZ73" s="123"/>
      <c r="IA73" s="123"/>
      <c r="IB73" s="123"/>
      <c r="IC73" s="123"/>
      <c r="ID73" s="123"/>
      <c r="IE73" s="123"/>
      <c r="IF73" s="123"/>
      <c r="IG73" s="123"/>
      <c r="IH73" s="123"/>
      <c r="II73" s="123"/>
      <c r="IJ73" s="123"/>
      <c r="IK73" s="123"/>
      <c r="IL73" s="123"/>
      <c r="IM73" s="123"/>
      <c r="IN73" s="123"/>
      <c r="IO73" s="123"/>
      <c r="IP73" s="123"/>
      <c r="IQ73" s="123"/>
      <c r="IR73" s="123"/>
      <c r="IS73" s="123"/>
      <c r="IT73" s="123"/>
      <c r="IU73" s="123"/>
    </row>
    <row r="74" spans="1:255" s="124" customFormat="1" ht="12" customHeight="1" x14ac:dyDescent="0.25">
      <c r="A74" s="118"/>
      <c r="B74" s="119" t="s">
        <v>144</v>
      </c>
      <c r="C74" s="120" t="s">
        <v>75</v>
      </c>
      <c r="D74" s="120">
        <v>1</v>
      </c>
      <c r="E74" s="120" t="s">
        <v>94</v>
      </c>
      <c r="F74" s="121">
        <v>29311.200000000001</v>
      </c>
      <c r="G74" s="122">
        <f>+F74*D74</f>
        <v>29311.200000000001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  <c r="IE74" s="123"/>
      <c r="IF74" s="123"/>
      <c r="IG74" s="123"/>
      <c r="IH74" s="123"/>
      <c r="II74" s="123"/>
      <c r="IJ74" s="123"/>
      <c r="IK74" s="123"/>
      <c r="IL74" s="123"/>
      <c r="IM74" s="123"/>
      <c r="IN74" s="123"/>
      <c r="IO74" s="123"/>
      <c r="IP74" s="123"/>
      <c r="IQ74" s="123"/>
      <c r="IR74" s="123"/>
      <c r="IS74" s="123"/>
      <c r="IT74" s="123"/>
      <c r="IU74" s="123"/>
    </row>
    <row r="75" spans="1:255" s="124" customFormat="1" ht="12" customHeight="1" x14ac:dyDescent="0.25">
      <c r="A75" s="118"/>
      <c r="B75" s="130" t="s">
        <v>146</v>
      </c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23"/>
      <c r="IS75" s="123"/>
      <c r="IT75" s="123"/>
      <c r="IU75" s="123"/>
    </row>
    <row r="76" spans="1:255" s="124" customFormat="1" ht="12" customHeight="1" x14ac:dyDescent="0.25">
      <c r="A76" s="118"/>
      <c r="B76" s="119" t="s">
        <v>128</v>
      </c>
      <c r="C76" s="120" t="s">
        <v>76</v>
      </c>
      <c r="D76" s="120">
        <v>4</v>
      </c>
      <c r="E76" s="120" t="s">
        <v>116</v>
      </c>
      <c r="F76" s="121">
        <v>20010</v>
      </c>
      <c r="G76" s="122">
        <f>+F76*D76</f>
        <v>80040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</row>
    <row r="77" spans="1:255" s="124" customFormat="1" ht="12" customHeight="1" x14ac:dyDescent="0.25">
      <c r="A77" s="118"/>
      <c r="B77" s="119" t="s">
        <v>120</v>
      </c>
      <c r="C77" s="120" t="s">
        <v>76</v>
      </c>
      <c r="D77" s="120">
        <v>1</v>
      </c>
      <c r="E77" s="120" t="s">
        <v>122</v>
      </c>
      <c r="F77" s="121">
        <v>60996</v>
      </c>
      <c r="G77" s="122">
        <f t="shared" ref="G77:G78" si="4">+F77*D77</f>
        <v>60996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</row>
    <row r="78" spans="1:255" s="124" customFormat="1" ht="12" customHeight="1" x14ac:dyDescent="0.25">
      <c r="A78" s="118"/>
      <c r="B78" s="119" t="s">
        <v>129</v>
      </c>
      <c r="C78" s="120" t="s">
        <v>76</v>
      </c>
      <c r="D78" s="120">
        <v>1.5</v>
      </c>
      <c r="E78" s="120" t="s">
        <v>111</v>
      </c>
      <c r="F78" s="121">
        <v>63480</v>
      </c>
      <c r="G78" s="122">
        <f t="shared" si="4"/>
        <v>95220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</row>
    <row r="79" spans="1:255" s="124" customFormat="1" ht="12.75" customHeight="1" x14ac:dyDescent="0.25">
      <c r="A79" s="129"/>
      <c r="B79" s="130" t="s">
        <v>66</v>
      </c>
      <c r="C79" s="119"/>
      <c r="D79" s="120"/>
      <c r="E79" s="120"/>
      <c r="F79" s="121"/>
      <c r="G79" s="121" t="s">
        <v>62</v>
      </c>
      <c r="H79" s="123"/>
      <c r="I79" s="123"/>
      <c r="J79" s="123"/>
      <c r="K79" s="131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3"/>
      <c r="HF79" s="123"/>
      <c r="HG79" s="123"/>
      <c r="HH79" s="123"/>
      <c r="HI79" s="123"/>
      <c r="HJ79" s="123"/>
      <c r="HK79" s="123"/>
      <c r="HL79" s="123"/>
      <c r="HM79" s="123"/>
      <c r="HN79" s="123"/>
      <c r="HO79" s="123"/>
      <c r="HP79" s="123"/>
      <c r="HQ79" s="123"/>
      <c r="HR79" s="123"/>
      <c r="HS79" s="123"/>
      <c r="HT79" s="123"/>
      <c r="HU79" s="123"/>
      <c r="HV79" s="123"/>
      <c r="HW79" s="123"/>
      <c r="HX79" s="123"/>
      <c r="HY79" s="123"/>
      <c r="HZ79" s="123"/>
      <c r="IA79" s="123"/>
      <c r="IB79" s="123"/>
      <c r="IC79" s="123"/>
      <c r="ID79" s="123"/>
      <c r="IE79" s="123"/>
      <c r="IF79" s="123"/>
      <c r="IG79" s="123"/>
      <c r="IH79" s="123"/>
      <c r="II79" s="123"/>
      <c r="IJ79" s="123"/>
      <c r="IK79" s="123"/>
      <c r="IL79" s="123"/>
      <c r="IM79" s="123"/>
      <c r="IN79" s="123"/>
      <c r="IO79" s="123"/>
      <c r="IP79" s="123"/>
      <c r="IQ79" s="123"/>
      <c r="IR79" s="123"/>
      <c r="IS79" s="123"/>
      <c r="IT79" s="123"/>
      <c r="IU79" s="123"/>
    </row>
    <row r="80" spans="1:255" s="124" customFormat="1" ht="12" customHeight="1" x14ac:dyDescent="0.25">
      <c r="A80" s="118"/>
      <c r="B80" s="119" t="s">
        <v>125</v>
      </c>
      <c r="C80" s="120" t="s">
        <v>75</v>
      </c>
      <c r="D80" s="120">
        <v>0.5</v>
      </c>
      <c r="E80" s="120" t="s">
        <v>113</v>
      </c>
      <c r="F80" s="121">
        <v>49542</v>
      </c>
      <c r="G80" s="122">
        <f t="shared" ref="G80:G85" si="5">+F80*D80</f>
        <v>24771</v>
      </c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23"/>
      <c r="IE80" s="123"/>
      <c r="IF80" s="123"/>
      <c r="IG80" s="123"/>
      <c r="IH80" s="123"/>
      <c r="II80" s="123"/>
      <c r="IJ80" s="123"/>
      <c r="IK80" s="123"/>
      <c r="IL80" s="123"/>
      <c r="IM80" s="123"/>
      <c r="IN80" s="123"/>
      <c r="IO80" s="123"/>
      <c r="IP80" s="123"/>
      <c r="IQ80" s="123"/>
      <c r="IR80" s="123"/>
      <c r="IS80" s="123"/>
      <c r="IT80" s="123"/>
      <c r="IU80" s="123"/>
    </row>
    <row r="81" spans="1:255" s="124" customFormat="1" ht="12" customHeight="1" x14ac:dyDescent="0.25">
      <c r="A81" s="118"/>
      <c r="B81" s="119" t="s">
        <v>124</v>
      </c>
      <c r="C81" s="120" t="s">
        <v>76</v>
      </c>
      <c r="D81" s="120">
        <v>0.4</v>
      </c>
      <c r="E81" s="120" t="s">
        <v>113</v>
      </c>
      <c r="F81" s="121">
        <v>46353.05</v>
      </c>
      <c r="G81" s="122">
        <f t="shared" si="5"/>
        <v>18541.22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3"/>
      <c r="GL81" s="123"/>
      <c r="GM81" s="123"/>
      <c r="GN81" s="123"/>
      <c r="GO81" s="123"/>
      <c r="GP81" s="123"/>
      <c r="GQ81" s="123"/>
      <c r="GR81" s="123"/>
      <c r="GS81" s="123"/>
      <c r="GT81" s="123"/>
      <c r="GU81" s="123"/>
      <c r="GV81" s="123"/>
      <c r="GW81" s="123"/>
      <c r="GX81" s="123"/>
      <c r="GY81" s="123"/>
      <c r="GZ81" s="123"/>
      <c r="HA81" s="123"/>
      <c r="HB81" s="123"/>
      <c r="HC81" s="123"/>
      <c r="HD81" s="123"/>
      <c r="HE81" s="123"/>
      <c r="HF81" s="123"/>
      <c r="HG81" s="123"/>
      <c r="HH81" s="123"/>
      <c r="HI81" s="123"/>
      <c r="HJ81" s="123"/>
      <c r="HK81" s="123"/>
      <c r="HL81" s="123"/>
      <c r="HM81" s="123"/>
      <c r="HN81" s="123"/>
      <c r="HO81" s="123"/>
      <c r="HP81" s="123"/>
      <c r="HQ81" s="123"/>
      <c r="HR81" s="123"/>
      <c r="HS81" s="123"/>
      <c r="HT81" s="123"/>
      <c r="HU81" s="123"/>
      <c r="HV81" s="123"/>
      <c r="HW81" s="123"/>
      <c r="HX81" s="123"/>
      <c r="HY81" s="123"/>
      <c r="HZ81" s="123"/>
      <c r="IA81" s="123"/>
      <c r="IB81" s="123"/>
      <c r="IC81" s="123"/>
      <c r="ID81" s="123"/>
      <c r="IE81" s="123"/>
      <c r="IF81" s="123"/>
      <c r="IG81" s="123"/>
      <c r="IH81" s="123"/>
      <c r="II81" s="123"/>
      <c r="IJ81" s="123"/>
      <c r="IK81" s="123"/>
      <c r="IL81" s="123"/>
      <c r="IM81" s="123"/>
      <c r="IN81" s="123"/>
      <c r="IO81" s="123"/>
      <c r="IP81" s="123"/>
      <c r="IQ81" s="123"/>
      <c r="IR81" s="123"/>
      <c r="IS81" s="123"/>
      <c r="IT81" s="123"/>
      <c r="IU81" s="123"/>
    </row>
    <row r="82" spans="1:255" s="124" customFormat="1" ht="12" customHeight="1" x14ac:dyDescent="0.25">
      <c r="A82" s="118"/>
      <c r="B82" s="119" t="s">
        <v>125</v>
      </c>
      <c r="C82" s="120" t="s">
        <v>75</v>
      </c>
      <c r="D82" s="120">
        <v>0.5</v>
      </c>
      <c r="E82" s="120" t="s">
        <v>137</v>
      </c>
      <c r="F82" s="121">
        <v>48300</v>
      </c>
      <c r="G82" s="122">
        <f t="shared" si="5"/>
        <v>24150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23"/>
      <c r="HH82" s="123"/>
      <c r="HI82" s="123"/>
      <c r="HJ82" s="123"/>
      <c r="HK82" s="123"/>
      <c r="HL82" s="123"/>
      <c r="HM82" s="123"/>
      <c r="HN82" s="123"/>
      <c r="HO82" s="123"/>
      <c r="HP82" s="123"/>
      <c r="HQ82" s="123"/>
      <c r="HR82" s="123"/>
      <c r="HS82" s="123"/>
      <c r="HT82" s="123"/>
      <c r="HU82" s="123"/>
      <c r="HV82" s="123"/>
      <c r="HW82" s="123"/>
      <c r="HX82" s="123"/>
      <c r="HY82" s="123"/>
      <c r="HZ82" s="123"/>
      <c r="IA82" s="123"/>
      <c r="IB82" s="123"/>
      <c r="IC82" s="123"/>
      <c r="ID82" s="123"/>
      <c r="IE82" s="123"/>
      <c r="IF82" s="123"/>
      <c r="IG82" s="123"/>
      <c r="IH82" s="123"/>
      <c r="II82" s="123"/>
      <c r="IJ82" s="123"/>
      <c r="IK82" s="123"/>
      <c r="IL82" s="123"/>
      <c r="IM82" s="123"/>
      <c r="IN82" s="123"/>
      <c r="IO82" s="123"/>
      <c r="IP82" s="123"/>
      <c r="IQ82" s="123"/>
      <c r="IR82" s="123"/>
      <c r="IS82" s="123"/>
      <c r="IT82" s="123"/>
      <c r="IU82" s="123"/>
    </row>
    <row r="83" spans="1:255" s="124" customFormat="1" ht="12" customHeight="1" x14ac:dyDescent="0.25">
      <c r="A83" s="118"/>
      <c r="B83" s="119" t="s">
        <v>124</v>
      </c>
      <c r="C83" s="120" t="s">
        <v>76</v>
      </c>
      <c r="D83" s="120">
        <v>0.2</v>
      </c>
      <c r="E83" s="120" t="s">
        <v>100</v>
      </c>
      <c r="F83" s="121">
        <v>46353.05</v>
      </c>
      <c r="G83" s="122">
        <f t="shared" si="5"/>
        <v>9270.61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  <c r="GO83" s="123"/>
      <c r="GP83" s="123"/>
      <c r="GQ83" s="123"/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3"/>
      <c r="HF83" s="123"/>
      <c r="HG83" s="123"/>
      <c r="HH83" s="123"/>
      <c r="HI83" s="123"/>
      <c r="HJ83" s="123"/>
      <c r="HK83" s="123"/>
      <c r="HL83" s="123"/>
      <c r="HM83" s="123"/>
      <c r="HN83" s="123"/>
      <c r="HO83" s="123"/>
      <c r="HP83" s="123"/>
      <c r="HQ83" s="123"/>
      <c r="HR83" s="123"/>
      <c r="HS83" s="123"/>
      <c r="HT83" s="123"/>
      <c r="HU83" s="123"/>
      <c r="HV83" s="123"/>
      <c r="HW83" s="123"/>
      <c r="HX83" s="123"/>
      <c r="HY83" s="123"/>
      <c r="HZ83" s="123"/>
      <c r="IA83" s="123"/>
      <c r="IB83" s="123"/>
      <c r="IC83" s="123"/>
      <c r="ID83" s="123"/>
      <c r="IE83" s="123"/>
      <c r="IF83" s="123"/>
      <c r="IG83" s="123"/>
      <c r="IH83" s="123"/>
      <c r="II83" s="123"/>
      <c r="IJ83" s="123"/>
      <c r="IK83" s="123"/>
      <c r="IL83" s="123"/>
      <c r="IM83" s="123"/>
      <c r="IN83" s="123"/>
      <c r="IO83" s="123"/>
      <c r="IP83" s="123"/>
      <c r="IQ83" s="123"/>
      <c r="IR83" s="123"/>
      <c r="IS83" s="123"/>
      <c r="IT83" s="123"/>
      <c r="IU83" s="123"/>
    </row>
    <row r="84" spans="1:255" s="124" customFormat="1" ht="12" customHeight="1" x14ac:dyDescent="0.25">
      <c r="A84" s="118"/>
      <c r="B84" s="119" t="s">
        <v>124</v>
      </c>
      <c r="C84" s="120" t="s">
        <v>76</v>
      </c>
      <c r="D84" s="120">
        <v>0.2</v>
      </c>
      <c r="E84" s="120" t="s">
        <v>114</v>
      </c>
      <c r="F84" s="121">
        <v>46353.05</v>
      </c>
      <c r="G84" s="122">
        <f t="shared" si="5"/>
        <v>9270.61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  <c r="FW84" s="123"/>
      <c r="FX84" s="123"/>
      <c r="FY84" s="123"/>
      <c r="FZ84" s="123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23"/>
      <c r="HH84" s="123"/>
      <c r="HI84" s="123"/>
      <c r="HJ84" s="123"/>
      <c r="HK84" s="123"/>
      <c r="HL84" s="123"/>
      <c r="HM84" s="123"/>
      <c r="HN84" s="123"/>
      <c r="HO84" s="123"/>
      <c r="HP84" s="123"/>
      <c r="HQ84" s="123"/>
      <c r="HR84" s="123"/>
      <c r="HS84" s="123"/>
      <c r="HT84" s="123"/>
      <c r="HU84" s="123"/>
      <c r="HV84" s="123"/>
      <c r="HW84" s="123"/>
      <c r="HX84" s="123"/>
      <c r="HY84" s="123"/>
      <c r="HZ84" s="123"/>
      <c r="IA84" s="123"/>
      <c r="IB84" s="123"/>
      <c r="IC84" s="123"/>
      <c r="ID84" s="123"/>
      <c r="IE84" s="123"/>
      <c r="IF84" s="123"/>
      <c r="IG84" s="123"/>
      <c r="IH84" s="123"/>
      <c r="II84" s="123"/>
      <c r="IJ84" s="123"/>
      <c r="IK84" s="123"/>
      <c r="IL84" s="123"/>
      <c r="IM84" s="123"/>
      <c r="IN84" s="123"/>
      <c r="IO84" s="123"/>
      <c r="IP84" s="123"/>
      <c r="IQ84" s="123"/>
      <c r="IR84" s="123"/>
      <c r="IS84" s="123"/>
      <c r="IT84" s="123"/>
      <c r="IU84" s="123"/>
    </row>
    <row r="85" spans="1:255" s="124" customFormat="1" ht="12" customHeight="1" x14ac:dyDescent="0.25">
      <c r="A85" s="118"/>
      <c r="B85" s="119" t="s">
        <v>125</v>
      </c>
      <c r="C85" s="120" t="s">
        <v>75</v>
      </c>
      <c r="D85" s="120">
        <v>0.5</v>
      </c>
      <c r="E85" s="120" t="s">
        <v>114</v>
      </c>
      <c r="F85" s="121">
        <v>48300</v>
      </c>
      <c r="G85" s="122">
        <f t="shared" si="5"/>
        <v>24150</v>
      </c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  <c r="FW85" s="123"/>
      <c r="FX85" s="123"/>
      <c r="FY85" s="123"/>
      <c r="FZ85" s="123"/>
      <c r="GA85" s="123"/>
      <c r="GB85" s="123"/>
      <c r="GC85" s="123"/>
      <c r="GD85" s="123"/>
      <c r="GE85" s="123"/>
      <c r="GF85" s="123"/>
      <c r="GG85" s="123"/>
      <c r="GH85" s="123"/>
      <c r="GI85" s="123"/>
      <c r="GJ85" s="123"/>
      <c r="GK85" s="123"/>
      <c r="GL85" s="123"/>
      <c r="GM85" s="123"/>
      <c r="GN85" s="123"/>
      <c r="GO85" s="123"/>
      <c r="GP85" s="123"/>
      <c r="GQ85" s="123"/>
      <c r="GR85" s="123"/>
      <c r="GS85" s="123"/>
      <c r="GT85" s="123"/>
      <c r="GU85" s="123"/>
      <c r="GV85" s="123"/>
      <c r="GW85" s="123"/>
      <c r="GX85" s="123"/>
      <c r="GY85" s="123"/>
      <c r="GZ85" s="123"/>
      <c r="HA85" s="123"/>
      <c r="HB85" s="123"/>
      <c r="HC85" s="123"/>
      <c r="HD85" s="123"/>
      <c r="HE85" s="123"/>
      <c r="HF85" s="123"/>
      <c r="HG85" s="123"/>
      <c r="HH85" s="123"/>
      <c r="HI85" s="123"/>
      <c r="HJ85" s="123"/>
      <c r="HK85" s="123"/>
      <c r="HL85" s="123"/>
      <c r="HM85" s="123"/>
      <c r="HN85" s="123"/>
      <c r="HO85" s="123"/>
      <c r="HP85" s="123"/>
      <c r="HQ85" s="123"/>
      <c r="HR85" s="123"/>
      <c r="HS85" s="123"/>
      <c r="HT85" s="123"/>
      <c r="HU85" s="123"/>
      <c r="HV85" s="123"/>
      <c r="HW85" s="123"/>
      <c r="HX85" s="123"/>
      <c r="HY85" s="123"/>
      <c r="HZ85" s="123"/>
      <c r="IA85" s="123"/>
      <c r="IB85" s="123"/>
      <c r="IC85" s="123"/>
      <c r="ID85" s="123"/>
      <c r="IE85" s="123"/>
      <c r="IF85" s="123"/>
      <c r="IG85" s="123"/>
      <c r="IH85" s="123"/>
      <c r="II85" s="123"/>
      <c r="IJ85" s="123"/>
      <c r="IK85" s="123"/>
      <c r="IL85" s="123"/>
      <c r="IM85" s="123"/>
      <c r="IN85" s="123"/>
      <c r="IO85" s="123"/>
      <c r="IP85" s="123"/>
      <c r="IQ85" s="123"/>
      <c r="IR85" s="123"/>
      <c r="IS85" s="123"/>
      <c r="IT85" s="123"/>
      <c r="IU85" s="123"/>
    </row>
    <row r="86" spans="1:255" s="124" customFormat="1" ht="12" customHeight="1" x14ac:dyDescent="0.25">
      <c r="A86" s="118"/>
      <c r="B86" s="119" t="s">
        <v>139</v>
      </c>
      <c r="C86" s="120" t="s">
        <v>76</v>
      </c>
      <c r="D86" s="120">
        <v>0.1</v>
      </c>
      <c r="E86" s="120" t="s">
        <v>115</v>
      </c>
      <c r="F86" s="121">
        <v>168255.35</v>
      </c>
      <c r="G86" s="122">
        <f t="shared" ref="G86:G88" si="6">+F86*D86</f>
        <v>16825.535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  <c r="FW86" s="123"/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23"/>
      <c r="HH86" s="123"/>
      <c r="HI86" s="123"/>
      <c r="HJ86" s="123"/>
      <c r="HK86" s="123"/>
      <c r="HL86" s="123"/>
      <c r="HM86" s="123"/>
      <c r="HN86" s="123"/>
      <c r="HO86" s="123"/>
      <c r="HP86" s="123"/>
      <c r="HQ86" s="123"/>
      <c r="HR86" s="123"/>
      <c r="HS86" s="123"/>
      <c r="HT86" s="123"/>
      <c r="HU86" s="123"/>
      <c r="HV86" s="123"/>
      <c r="HW86" s="123"/>
      <c r="HX86" s="123"/>
      <c r="HY86" s="123"/>
      <c r="HZ86" s="123"/>
      <c r="IA86" s="123"/>
      <c r="IB86" s="123"/>
      <c r="IC86" s="123"/>
      <c r="ID86" s="123"/>
      <c r="IE86" s="123"/>
      <c r="IF86" s="123"/>
      <c r="IG86" s="123"/>
      <c r="IH86" s="123"/>
      <c r="II86" s="123"/>
      <c r="IJ86" s="123"/>
      <c r="IK86" s="123"/>
      <c r="IL86" s="123"/>
      <c r="IM86" s="123"/>
      <c r="IN86" s="123"/>
      <c r="IO86" s="123"/>
      <c r="IP86" s="123"/>
      <c r="IQ86" s="123"/>
      <c r="IR86" s="123"/>
      <c r="IS86" s="123"/>
      <c r="IT86" s="123"/>
      <c r="IU86" s="123"/>
    </row>
    <row r="87" spans="1:255" s="124" customFormat="1" ht="12" customHeight="1" x14ac:dyDescent="0.25">
      <c r="A87" s="118"/>
      <c r="B87" s="119" t="s">
        <v>124</v>
      </c>
      <c r="C87" s="120" t="s">
        <v>76</v>
      </c>
      <c r="D87" s="120">
        <v>0.2</v>
      </c>
      <c r="E87" s="120" t="s">
        <v>115</v>
      </c>
      <c r="F87" s="121">
        <v>46353.05</v>
      </c>
      <c r="G87" s="122">
        <f t="shared" si="6"/>
        <v>9270.61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23"/>
      <c r="HH87" s="123"/>
      <c r="HI87" s="123"/>
      <c r="HJ87" s="123"/>
      <c r="HK87" s="123"/>
      <c r="HL87" s="123"/>
      <c r="HM87" s="123"/>
      <c r="HN87" s="123"/>
      <c r="HO87" s="123"/>
      <c r="HP87" s="123"/>
      <c r="HQ87" s="123"/>
      <c r="HR87" s="123"/>
      <c r="HS87" s="123"/>
      <c r="HT87" s="123"/>
      <c r="HU87" s="123"/>
      <c r="HV87" s="123"/>
      <c r="HW87" s="123"/>
      <c r="HX87" s="123"/>
      <c r="HY87" s="123"/>
      <c r="HZ87" s="123"/>
      <c r="IA87" s="123"/>
      <c r="IB87" s="123"/>
      <c r="IC87" s="123"/>
      <c r="ID87" s="123"/>
      <c r="IE87" s="123"/>
      <c r="IF87" s="123"/>
      <c r="IG87" s="123"/>
      <c r="IH87" s="123"/>
      <c r="II87" s="123"/>
      <c r="IJ87" s="123"/>
      <c r="IK87" s="123"/>
      <c r="IL87" s="123"/>
      <c r="IM87" s="123"/>
      <c r="IN87" s="123"/>
      <c r="IO87" s="123"/>
      <c r="IP87" s="123"/>
      <c r="IQ87" s="123"/>
      <c r="IR87" s="123"/>
      <c r="IS87" s="123"/>
      <c r="IT87" s="123"/>
      <c r="IU87" s="123"/>
    </row>
    <row r="88" spans="1:255" s="124" customFormat="1" ht="12" customHeight="1" x14ac:dyDescent="0.25">
      <c r="A88" s="118"/>
      <c r="B88" s="119" t="s">
        <v>139</v>
      </c>
      <c r="C88" s="120" t="s">
        <v>76</v>
      </c>
      <c r="D88" s="120">
        <v>0.1</v>
      </c>
      <c r="E88" s="120" t="s">
        <v>94</v>
      </c>
      <c r="F88" s="121">
        <v>168255.35</v>
      </c>
      <c r="G88" s="122">
        <f t="shared" si="6"/>
        <v>16825.535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  <c r="FW88" s="123"/>
      <c r="FX88" s="123"/>
      <c r="FY88" s="123"/>
      <c r="FZ88" s="123"/>
      <c r="GA88" s="123"/>
      <c r="GB88" s="123"/>
      <c r="GC88" s="123"/>
      <c r="GD88" s="123"/>
      <c r="GE88" s="123"/>
      <c r="GF88" s="123"/>
      <c r="GG88" s="123"/>
      <c r="GH88" s="123"/>
      <c r="GI88" s="123"/>
      <c r="GJ88" s="123"/>
      <c r="GK88" s="123"/>
      <c r="GL88" s="123"/>
      <c r="GM88" s="123"/>
      <c r="GN88" s="123"/>
      <c r="GO88" s="123"/>
      <c r="GP88" s="123"/>
      <c r="GQ88" s="123"/>
      <c r="GR88" s="123"/>
      <c r="GS88" s="123"/>
      <c r="GT88" s="123"/>
      <c r="GU88" s="123"/>
      <c r="GV88" s="123"/>
      <c r="GW88" s="123"/>
      <c r="GX88" s="123"/>
      <c r="GY88" s="123"/>
      <c r="GZ88" s="123"/>
      <c r="HA88" s="123"/>
      <c r="HB88" s="123"/>
      <c r="HC88" s="123"/>
      <c r="HD88" s="123"/>
      <c r="HE88" s="123"/>
      <c r="HF88" s="123"/>
      <c r="HG88" s="123"/>
      <c r="HH88" s="123"/>
      <c r="HI88" s="123"/>
      <c r="HJ88" s="123"/>
      <c r="HK88" s="123"/>
      <c r="HL88" s="123"/>
      <c r="HM88" s="123"/>
      <c r="HN88" s="123"/>
      <c r="HO88" s="123"/>
      <c r="HP88" s="123"/>
      <c r="HQ88" s="123"/>
      <c r="HR88" s="123"/>
      <c r="HS88" s="123"/>
      <c r="HT88" s="123"/>
      <c r="HU88" s="123"/>
      <c r="HV88" s="123"/>
      <c r="HW88" s="123"/>
      <c r="HX88" s="123"/>
      <c r="HY88" s="123"/>
      <c r="HZ88" s="123"/>
      <c r="IA88" s="123"/>
      <c r="IB88" s="123"/>
      <c r="IC88" s="123"/>
      <c r="ID88" s="123"/>
      <c r="IE88" s="123"/>
      <c r="IF88" s="123"/>
      <c r="IG88" s="123"/>
      <c r="IH88" s="123"/>
      <c r="II88" s="123"/>
      <c r="IJ88" s="123"/>
      <c r="IK88" s="123"/>
      <c r="IL88" s="123"/>
      <c r="IM88" s="123"/>
      <c r="IN88" s="123"/>
      <c r="IO88" s="123"/>
      <c r="IP88" s="123"/>
      <c r="IQ88" s="123"/>
      <c r="IR88" s="123"/>
      <c r="IS88" s="123"/>
      <c r="IT88" s="123"/>
      <c r="IU88" s="123"/>
    </row>
    <row r="89" spans="1:255" s="124" customFormat="1" ht="12.75" customHeight="1" x14ac:dyDescent="0.25">
      <c r="A89" s="129"/>
      <c r="B89" s="130" t="s">
        <v>123</v>
      </c>
      <c r="C89" s="119"/>
      <c r="D89" s="120"/>
      <c r="E89" s="120"/>
      <c r="F89" s="121"/>
      <c r="G89" s="121"/>
      <c r="H89" s="123"/>
      <c r="I89" s="123"/>
      <c r="J89" s="123"/>
      <c r="K89" s="131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3"/>
      <c r="HF89" s="123"/>
      <c r="HG89" s="123"/>
      <c r="HH89" s="123"/>
      <c r="HI89" s="123"/>
      <c r="HJ89" s="123"/>
      <c r="HK89" s="123"/>
      <c r="HL89" s="123"/>
      <c r="HM89" s="123"/>
      <c r="HN89" s="123"/>
      <c r="HO89" s="123"/>
      <c r="HP89" s="123"/>
      <c r="HQ89" s="123"/>
      <c r="HR89" s="123"/>
      <c r="HS89" s="123"/>
      <c r="HT89" s="123"/>
      <c r="HU89" s="123"/>
      <c r="HV89" s="123"/>
      <c r="HW89" s="123"/>
      <c r="HX89" s="123"/>
      <c r="HY89" s="123"/>
      <c r="HZ89" s="123"/>
      <c r="IA89" s="123"/>
      <c r="IB89" s="123"/>
      <c r="IC89" s="123"/>
      <c r="ID89" s="123"/>
      <c r="IE89" s="123"/>
      <c r="IF89" s="123"/>
      <c r="IG89" s="123"/>
      <c r="IH89" s="123"/>
      <c r="II89" s="123"/>
      <c r="IJ89" s="123"/>
      <c r="IK89" s="123"/>
      <c r="IL89" s="123"/>
      <c r="IM89" s="123"/>
      <c r="IN89" s="123"/>
      <c r="IO89" s="123"/>
      <c r="IP89" s="123"/>
      <c r="IQ89" s="123"/>
      <c r="IR89" s="123"/>
      <c r="IS89" s="123"/>
      <c r="IT89" s="123"/>
      <c r="IU89" s="123"/>
    </row>
    <row r="90" spans="1:255" s="124" customFormat="1" ht="12" customHeight="1" x14ac:dyDescent="0.25">
      <c r="A90" s="118"/>
      <c r="B90" s="119" t="s">
        <v>126</v>
      </c>
      <c r="C90" s="120" t="s">
        <v>76</v>
      </c>
      <c r="D90" s="120">
        <v>1.5</v>
      </c>
      <c r="E90" s="120" t="s">
        <v>100</v>
      </c>
      <c r="F90" s="121">
        <v>138000</v>
      </c>
      <c r="G90" s="122">
        <f t="shared" ref="G90:G102" si="7">D90*F90</f>
        <v>207000</v>
      </c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123"/>
      <c r="GG90" s="123"/>
      <c r="GH90" s="123"/>
      <c r="GI90" s="123"/>
      <c r="GJ90" s="123"/>
      <c r="GK90" s="123"/>
      <c r="GL90" s="123"/>
      <c r="GM90" s="123"/>
      <c r="GN90" s="123"/>
      <c r="GO90" s="123"/>
      <c r="GP90" s="123"/>
      <c r="GQ90" s="123"/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3"/>
      <c r="HF90" s="123"/>
      <c r="HG90" s="123"/>
      <c r="HH90" s="123"/>
      <c r="HI90" s="123"/>
      <c r="HJ90" s="123"/>
      <c r="HK90" s="123"/>
      <c r="HL90" s="123"/>
      <c r="HM90" s="123"/>
      <c r="HN90" s="123"/>
      <c r="HO90" s="123"/>
      <c r="HP90" s="123"/>
      <c r="HQ90" s="123"/>
      <c r="HR90" s="123"/>
      <c r="HS90" s="123"/>
      <c r="HT90" s="123"/>
      <c r="HU90" s="123"/>
      <c r="HV90" s="123"/>
      <c r="HW90" s="123"/>
      <c r="HX90" s="123"/>
      <c r="HY90" s="123"/>
      <c r="HZ90" s="123"/>
      <c r="IA90" s="123"/>
      <c r="IB90" s="123"/>
      <c r="IC90" s="123"/>
      <c r="ID90" s="123"/>
      <c r="IE90" s="123"/>
      <c r="IF90" s="123"/>
      <c r="IG90" s="123"/>
      <c r="IH90" s="123"/>
      <c r="II90" s="123"/>
      <c r="IJ90" s="123"/>
      <c r="IK90" s="123"/>
      <c r="IL90" s="123"/>
      <c r="IM90" s="123"/>
      <c r="IN90" s="123"/>
      <c r="IO90" s="123"/>
      <c r="IP90" s="123"/>
      <c r="IQ90" s="123"/>
      <c r="IR90" s="123"/>
      <c r="IS90" s="123"/>
      <c r="IT90" s="123"/>
      <c r="IU90" s="123"/>
    </row>
    <row r="91" spans="1:255" s="124" customFormat="1" ht="12" customHeight="1" x14ac:dyDescent="0.25">
      <c r="A91" s="118"/>
      <c r="B91" s="119" t="s">
        <v>127</v>
      </c>
      <c r="C91" s="120" t="s">
        <v>76</v>
      </c>
      <c r="D91" s="120">
        <v>2</v>
      </c>
      <c r="E91" s="120" t="s">
        <v>137</v>
      </c>
      <c r="F91" s="121">
        <v>16560</v>
      </c>
      <c r="G91" s="122">
        <f t="shared" si="7"/>
        <v>33120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  <c r="IE91" s="123"/>
      <c r="IF91" s="123"/>
      <c r="IG91" s="123"/>
      <c r="IH91" s="123"/>
      <c r="II91" s="123"/>
      <c r="IJ91" s="123"/>
      <c r="IK91" s="123"/>
      <c r="IL91" s="123"/>
      <c r="IM91" s="123"/>
      <c r="IN91" s="123"/>
      <c r="IO91" s="123"/>
      <c r="IP91" s="123"/>
      <c r="IQ91" s="123"/>
      <c r="IR91" s="123"/>
      <c r="IS91" s="123"/>
      <c r="IT91" s="123"/>
      <c r="IU91" s="123"/>
    </row>
    <row r="92" spans="1:255" s="124" customFormat="1" ht="12" customHeight="1" x14ac:dyDescent="0.25">
      <c r="A92" s="118"/>
      <c r="B92" s="119" t="s">
        <v>130</v>
      </c>
      <c r="C92" s="120" t="s">
        <v>76</v>
      </c>
      <c r="D92" s="120">
        <v>2</v>
      </c>
      <c r="E92" s="120" t="s">
        <v>113</v>
      </c>
      <c r="F92" s="121">
        <v>10350</v>
      </c>
      <c r="G92" s="122">
        <f t="shared" si="7"/>
        <v>20700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23"/>
      <c r="IS92" s="123"/>
      <c r="IT92" s="123"/>
      <c r="IU92" s="123"/>
    </row>
    <row r="93" spans="1:255" s="124" customFormat="1" ht="12" customHeight="1" x14ac:dyDescent="0.25">
      <c r="A93" s="118"/>
      <c r="B93" s="119" t="s">
        <v>127</v>
      </c>
      <c r="C93" s="120" t="s">
        <v>76</v>
      </c>
      <c r="D93" s="120">
        <v>2</v>
      </c>
      <c r="E93" s="120" t="s">
        <v>114</v>
      </c>
      <c r="F93" s="121">
        <v>16560</v>
      </c>
      <c r="G93" s="122">
        <f t="shared" si="7"/>
        <v>33120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  <c r="IL93" s="123"/>
      <c r="IM93" s="123"/>
      <c r="IN93" s="123"/>
      <c r="IO93" s="123"/>
      <c r="IP93" s="123"/>
      <c r="IQ93" s="123"/>
      <c r="IR93" s="123"/>
      <c r="IS93" s="123"/>
      <c r="IT93" s="123"/>
      <c r="IU93" s="123"/>
    </row>
    <row r="94" spans="1:255" s="124" customFormat="1" ht="12" customHeight="1" x14ac:dyDescent="0.25">
      <c r="A94" s="118"/>
      <c r="B94" s="119" t="s">
        <v>127</v>
      </c>
      <c r="C94" s="120" t="s">
        <v>76</v>
      </c>
      <c r="D94" s="120">
        <v>2</v>
      </c>
      <c r="E94" s="120" t="s">
        <v>114</v>
      </c>
      <c r="F94" s="121">
        <v>16560</v>
      </c>
      <c r="G94" s="122">
        <f t="shared" si="7"/>
        <v>33120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  <c r="FW94" s="123"/>
      <c r="FX94" s="123"/>
      <c r="FY94" s="123"/>
      <c r="FZ94" s="123"/>
      <c r="GA94" s="123"/>
      <c r="GB94" s="123"/>
      <c r="GC94" s="123"/>
      <c r="GD94" s="123"/>
      <c r="GE94" s="123"/>
      <c r="GF94" s="123"/>
      <c r="GG94" s="123"/>
      <c r="GH94" s="123"/>
      <c r="GI94" s="123"/>
      <c r="GJ94" s="123"/>
      <c r="GK94" s="123"/>
      <c r="GL94" s="123"/>
      <c r="GM94" s="123"/>
      <c r="GN94" s="123"/>
      <c r="GO94" s="123"/>
      <c r="GP94" s="123"/>
      <c r="GQ94" s="123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3"/>
      <c r="HF94" s="123"/>
      <c r="HG94" s="123"/>
      <c r="HH94" s="123"/>
      <c r="HI94" s="123"/>
      <c r="HJ94" s="123"/>
      <c r="HK94" s="123"/>
      <c r="HL94" s="123"/>
      <c r="HM94" s="123"/>
      <c r="HN94" s="123"/>
      <c r="HO94" s="123"/>
      <c r="HP94" s="123"/>
      <c r="HQ94" s="123"/>
      <c r="HR94" s="123"/>
      <c r="HS94" s="123"/>
      <c r="HT94" s="123"/>
      <c r="HU94" s="123"/>
      <c r="HV94" s="123"/>
      <c r="HW94" s="123"/>
      <c r="HX94" s="123"/>
      <c r="HY94" s="123"/>
      <c r="HZ94" s="123"/>
      <c r="IA94" s="123"/>
      <c r="IB94" s="123"/>
      <c r="IC94" s="123"/>
      <c r="ID94" s="123"/>
      <c r="IE94" s="123"/>
      <c r="IF94" s="123"/>
      <c r="IG94" s="123"/>
      <c r="IH94" s="123"/>
      <c r="II94" s="123"/>
      <c r="IJ94" s="123"/>
      <c r="IK94" s="123"/>
      <c r="IL94" s="123"/>
      <c r="IM94" s="123"/>
      <c r="IN94" s="123"/>
      <c r="IO94" s="123"/>
      <c r="IP94" s="123"/>
      <c r="IQ94" s="123"/>
      <c r="IR94" s="123"/>
      <c r="IS94" s="123"/>
      <c r="IT94" s="123"/>
      <c r="IU94" s="123"/>
    </row>
    <row r="95" spans="1:255" s="124" customFormat="1" ht="12" customHeight="1" x14ac:dyDescent="0.25">
      <c r="A95" s="118"/>
      <c r="B95" s="119" t="s">
        <v>130</v>
      </c>
      <c r="C95" s="120" t="s">
        <v>76</v>
      </c>
      <c r="D95" s="120">
        <v>2</v>
      </c>
      <c r="E95" s="120" t="s">
        <v>115</v>
      </c>
      <c r="F95" s="121">
        <v>10350</v>
      </c>
      <c r="G95" s="122">
        <f t="shared" si="7"/>
        <v>20700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  <c r="IG95" s="123"/>
      <c r="IH95" s="123"/>
      <c r="II95" s="123"/>
      <c r="IJ95" s="123"/>
      <c r="IK95" s="123"/>
      <c r="IL95" s="123"/>
      <c r="IM95" s="123"/>
      <c r="IN95" s="123"/>
      <c r="IO95" s="123"/>
      <c r="IP95" s="123"/>
      <c r="IQ95" s="123"/>
      <c r="IR95" s="123"/>
      <c r="IS95" s="123"/>
      <c r="IT95" s="123"/>
      <c r="IU95" s="123"/>
    </row>
    <row r="96" spans="1:255" s="124" customFormat="1" ht="12" customHeight="1" x14ac:dyDescent="0.25">
      <c r="A96" s="118"/>
      <c r="B96" s="119" t="s">
        <v>140</v>
      </c>
      <c r="C96" s="120" t="s">
        <v>76</v>
      </c>
      <c r="D96" s="120">
        <v>2</v>
      </c>
      <c r="E96" s="120" t="s">
        <v>113</v>
      </c>
      <c r="F96" s="121">
        <v>13800</v>
      </c>
      <c r="G96" s="122">
        <f t="shared" si="7"/>
        <v>27600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3"/>
      <c r="HF96" s="123"/>
      <c r="HG96" s="123"/>
      <c r="HH96" s="123"/>
      <c r="HI96" s="123"/>
      <c r="HJ96" s="123"/>
      <c r="HK96" s="123"/>
      <c r="HL96" s="123"/>
      <c r="HM96" s="123"/>
      <c r="HN96" s="123"/>
      <c r="HO96" s="123"/>
      <c r="HP96" s="123"/>
      <c r="HQ96" s="123"/>
      <c r="HR96" s="123"/>
      <c r="HS96" s="123"/>
      <c r="HT96" s="123"/>
      <c r="HU96" s="123"/>
      <c r="HV96" s="123"/>
      <c r="HW96" s="123"/>
      <c r="HX96" s="123"/>
      <c r="HY96" s="123"/>
      <c r="HZ96" s="123"/>
      <c r="IA96" s="123"/>
      <c r="IB96" s="123"/>
      <c r="IC96" s="123"/>
      <c r="ID96" s="123"/>
      <c r="IE96" s="123"/>
      <c r="IF96" s="123"/>
      <c r="IG96" s="123"/>
      <c r="IH96" s="123"/>
      <c r="II96" s="123"/>
      <c r="IJ96" s="123"/>
      <c r="IK96" s="123"/>
      <c r="IL96" s="123"/>
      <c r="IM96" s="123"/>
      <c r="IN96" s="123"/>
      <c r="IO96" s="123"/>
      <c r="IP96" s="123"/>
      <c r="IQ96" s="123"/>
      <c r="IR96" s="123"/>
      <c r="IS96" s="123"/>
      <c r="IT96" s="123"/>
      <c r="IU96" s="123"/>
    </row>
    <row r="97" spans="1:255" s="124" customFormat="1" ht="12" customHeight="1" x14ac:dyDescent="0.25">
      <c r="A97" s="118"/>
      <c r="B97" s="119" t="s">
        <v>127</v>
      </c>
      <c r="C97" s="120" t="s">
        <v>76</v>
      </c>
      <c r="D97" s="120">
        <v>2</v>
      </c>
      <c r="E97" s="120" t="s">
        <v>94</v>
      </c>
      <c r="F97" s="121">
        <v>16560</v>
      </c>
      <c r="G97" s="122">
        <f t="shared" si="7"/>
        <v>33120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23"/>
      <c r="HH97" s="123"/>
      <c r="HI97" s="123"/>
      <c r="HJ97" s="123"/>
      <c r="HK97" s="123"/>
      <c r="HL97" s="123"/>
      <c r="HM97" s="123"/>
      <c r="HN97" s="123"/>
      <c r="HO97" s="123"/>
      <c r="HP97" s="123"/>
      <c r="HQ97" s="123"/>
      <c r="HR97" s="123"/>
      <c r="HS97" s="123"/>
      <c r="HT97" s="123"/>
      <c r="HU97" s="123"/>
      <c r="HV97" s="123"/>
      <c r="HW97" s="123"/>
      <c r="HX97" s="123"/>
      <c r="HY97" s="123"/>
      <c r="HZ97" s="123"/>
      <c r="IA97" s="123"/>
      <c r="IB97" s="123"/>
      <c r="IC97" s="123"/>
      <c r="ID97" s="123"/>
      <c r="IE97" s="123"/>
      <c r="IF97" s="123"/>
      <c r="IG97" s="123"/>
      <c r="IH97" s="123"/>
      <c r="II97" s="123"/>
      <c r="IJ97" s="123"/>
      <c r="IK97" s="123"/>
      <c r="IL97" s="123"/>
      <c r="IM97" s="123"/>
      <c r="IN97" s="123"/>
      <c r="IO97" s="123"/>
      <c r="IP97" s="123"/>
      <c r="IQ97" s="123"/>
      <c r="IR97" s="123"/>
      <c r="IS97" s="123"/>
      <c r="IT97" s="123"/>
      <c r="IU97" s="123"/>
    </row>
    <row r="98" spans="1:255" s="124" customFormat="1" ht="12" customHeight="1" x14ac:dyDescent="0.25">
      <c r="A98" s="118"/>
      <c r="B98" s="119" t="s">
        <v>130</v>
      </c>
      <c r="C98" s="120" t="s">
        <v>76</v>
      </c>
      <c r="D98" s="120">
        <v>2</v>
      </c>
      <c r="E98" s="120" t="s">
        <v>115</v>
      </c>
      <c r="F98" s="121">
        <v>10350</v>
      </c>
      <c r="G98" s="122">
        <f t="shared" si="7"/>
        <v>20700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123"/>
      <c r="GM98" s="123"/>
      <c r="GN98" s="123"/>
      <c r="GO98" s="123"/>
      <c r="GP98" s="123"/>
      <c r="GQ98" s="123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3"/>
      <c r="HF98" s="123"/>
      <c r="HG98" s="123"/>
      <c r="HH98" s="123"/>
      <c r="HI98" s="123"/>
      <c r="HJ98" s="123"/>
      <c r="HK98" s="123"/>
      <c r="HL98" s="123"/>
      <c r="HM98" s="123"/>
      <c r="HN98" s="123"/>
      <c r="HO98" s="123"/>
      <c r="HP98" s="123"/>
      <c r="HQ98" s="123"/>
      <c r="HR98" s="123"/>
      <c r="HS98" s="123"/>
      <c r="HT98" s="123"/>
      <c r="HU98" s="123"/>
      <c r="HV98" s="123"/>
      <c r="HW98" s="123"/>
      <c r="HX98" s="123"/>
      <c r="HY98" s="123"/>
      <c r="HZ98" s="123"/>
      <c r="IA98" s="123"/>
      <c r="IB98" s="123"/>
      <c r="IC98" s="123"/>
      <c r="ID98" s="123"/>
      <c r="IE98" s="123"/>
      <c r="IF98" s="123"/>
      <c r="IG98" s="123"/>
      <c r="IH98" s="123"/>
      <c r="II98" s="123"/>
      <c r="IJ98" s="123"/>
      <c r="IK98" s="123"/>
      <c r="IL98" s="123"/>
      <c r="IM98" s="123"/>
      <c r="IN98" s="123"/>
      <c r="IO98" s="123"/>
      <c r="IP98" s="123"/>
      <c r="IQ98" s="123"/>
      <c r="IR98" s="123"/>
      <c r="IS98" s="123"/>
      <c r="IT98" s="123"/>
      <c r="IU98" s="123"/>
    </row>
    <row r="99" spans="1:255" s="124" customFormat="1" ht="12" customHeight="1" x14ac:dyDescent="0.25">
      <c r="A99" s="118"/>
      <c r="B99" s="119" t="s">
        <v>141</v>
      </c>
      <c r="C99" s="120" t="s">
        <v>76</v>
      </c>
      <c r="D99" s="120">
        <v>2</v>
      </c>
      <c r="E99" s="120" t="s">
        <v>115</v>
      </c>
      <c r="F99" s="121">
        <v>13091.6</v>
      </c>
      <c r="G99" s="122">
        <f t="shared" si="7"/>
        <v>26183.200000000001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  <c r="IJ99" s="123"/>
      <c r="IK99" s="123"/>
      <c r="IL99" s="123"/>
      <c r="IM99" s="123"/>
      <c r="IN99" s="123"/>
      <c r="IO99" s="123"/>
      <c r="IP99" s="123"/>
      <c r="IQ99" s="123"/>
      <c r="IR99" s="123"/>
      <c r="IS99" s="123"/>
      <c r="IT99" s="123"/>
      <c r="IU99" s="123"/>
    </row>
    <row r="100" spans="1:255" s="124" customFormat="1" ht="12" customHeight="1" x14ac:dyDescent="0.25">
      <c r="A100" s="118"/>
      <c r="B100" s="119" t="s">
        <v>141</v>
      </c>
      <c r="C100" s="120" t="s">
        <v>76</v>
      </c>
      <c r="D100" s="120">
        <v>2</v>
      </c>
      <c r="E100" s="120" t="s">
        <v>94</v>
      </c>
      <c r="F100" s="121">
        <v>13091.6</v>
      </c>
      <c r="G100" s="122">
        <f t="shared" si="7"/>
        <v>26183.200000000001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  <c r="FW100" s="123"/>
      <c r="FX100" s="123"/>
      <c r="FY100" s="123"/>
      <c r="FZ100" s="123"/>
      <c r="GA100" s="123"/>
      <c r="GB100" s="123"/>
      <c r="GC100" s="123"/>
      <c r="GD100" s="123"/>
      <c r="GE100" s="123"/>
      <c r="GF100" s="123"/>
      <c r="GG100" s="123"/>
      <c r="GH100" s="123"/>
      <c r="GI100" s="123"/>
      <c r="GJ100" s="123"/>
      <c r="GK100" s="123"/>
      <c r="GL100" s="123"/>
      <c r="GM100" s="123"/>
      <c r="GN100" s="123"/>
      <c r="GO100" s="123"/>
      <c r="GP100" s="123"/>
      <c r="GQ100" s="123"/>
      <c r="GR100" s="123"/>
      <c r="GS100" s="123"/>
      <c r="GT100" s="123"/>
      <c r="GU100" s="123"/>
      <c r="GV100" s="123"/>
      <c r="GW100" s="123"/>
      <c r="GX100" s="123"/>
      <c r="GY100" s="123"/>
      <c r="GZ100" s="123"/>
      <c r="HA100" s="123"/>
      <c r="HB100" s="123"/>
      <c r="HC100" s="123"/>
      <c r="HD100" s="123"/>
      <c r="HE100" s="123"/>
      <c r="HF100" s="123"/>
      <c r="HG100" s="123"/>
      <c r="HH100" s="123"/>
      <c r="HI100" s="123"/>
      <c r="HJ100" s="123"/>
      <c r="HK100" s="123"/>
      <c r="HL100" s="123"/>
      <c r="HM100" s="123"/>
      <c r="HN100" s="123"/>
      <c r="HO100" s="123"/>
      <c r="HP100" s="123"/>
      <c r="HQ100" s="123"/>
      <c r="HR100" s="123"/>
      <c r="HS100" s="123"/>
      <c r="HT100" s="123"/>
      <c r="HU100" s="123"/>
      <c r="HV100" s="123"/>
      <c r="HW100" s="123"/>
      <c r="HX100" s="123"/>
      <c r="HY100" s="123"/>
      <c r="HZ100" s="123"/>
      <c r="IA100" s="123"/>
      <c r="IB100" s="123"/>
      <c r="IC100" s="123"/>
      <c r="ID100" s="123"/>
      <c r="IE100" s="123"/>
      <c r="IF100" s="123"/>
      <c r="IG100" s="123"/>
      <c r="IH100" s="123"/>
      <c r="II100" s="123"/>
      <c r="IJ100" s="123"/>
      <c r="IK100" s="123"/>
      <c r="IL100" s="123"/>
      <c r="IM100" s="123"/>
      <c r="IN100" s="123"/>
      <c r="IO100" s="123"/>
      <c r="IP100" s="123"/>
      <c r="IQ100" s="123"/>
      <c r="IR100" s="123"/>
      <c r="IS100" s="123"/>
      <c r="IT100" s="123"/>
      <c r="IU100" s="123"/>
    </row>
    <row r="101" spans="1:255" s="124" customFormat="1" ht="12" customHeight="1" x14ac:dyDescent="0.25">
      <c r="A101" s="118"/>
      <c r="B101" s="119" t="s">
        <v>134</v>
      </c>
      <c r="C101" s="120" t="s">
        <v>76</v>
      </c>
      <c r="D101" s="120">
        <v>2</v>
      </c>
      <c r="E101" s="120" t="s">
        <v>136</v>
      </c>
      <c r="F101" s="121">
        <v>29959.8</v>
      </c>
      <c r="G101" s="122">
        <f t="shared" si="7"/>
        <v>59919.6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  <c r="IG101" s="123"/>
      <c r="IH101" s="123"/>
      <c r="II101" s="123"/>
      <c r="IJ101" s="123"/>
      <c r="IK101" s="123"/>
      <c r="IL101" s="123"/>
      <c r="IM101" s="123"/>
      <c r="IN101" s="123"/>
      <c r="IO101" s="123"/>
      <c r="IP101" s="123"/>
      <c r="IQ101" s="123"/>
      <c r="IR101" s="123"/>
      <c r="IS101" s="123"/>
      <c r="IT101" s="123"/>
      <c r="IU101" s="123"/>
    </row>
    <row r="102" spans="1:255" s="124" customFormat="1" ht="12" customHeight="1" x14ac:dyDescent="0.25">
      <c r="A102" s="118"/>
      <c r="B102" s="119" t="s">
        <v>131</v>
      </c>
      <c r="C102" s="120" t="s">
        <v>76</v>
      </c>
      <c r="D102" s="120">
        <v>3</v>
      </c>
      <c r="E102" s="120" t="s">
        <v>142</v>
      </c>
      <c r="F102" s="121">
        <v>16560</v>
      </c>
      <c r="G102" s="122">
        <f t="shared" si="7"/>
        <v>49680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  <c r="IG102" s="123"/>
      <c r="IH102" s="123"/>
      <c r="II102" s="123"/>
      <c r="IJ102" s="123"/>
      <c r="IK102" s="123"/>
      <c r="IL102" s="123"/>
      <c r="IM102" s="123"/>
      <c r="IN102" s="123"/>
      <c r="IO102" s="123"/>
      <c r="IP102" s="123"/>
      <c r="IQ102" s="123"/>
      <c r="IR102" s="123"/>
      <c r="IS102" s="123"/>
      <c r="IT102" s="123"/>
      <c r="IU102" s="123"/>
    </row>
    <row r="103" spans="1:255" ht="12.75" customHeight="1" x14ac:dyDescent="0.25">
      <c r="A103" s="5"/>
      <c r="B103" s="81" t="s">
        <v>31</v>
      </c>
      <c r="C103" s="82"/>
      <c r="D103" s="82"/>
      <c r="E103" s="82"/>
      <c r="F103" s="132"/>
      <c r="G103" s="133">
        <f>SUM(G58:G102)</f>
        <v>4608296</v>
      </c>
      <c r="IS103" s="1"/>
      <c r="IT103" s="1"/>
      <c r="IU103" s="1"/>
    </row>
    <row r="104" spans="1:255" s="1" customFormat="1" ht="12" customHeight="1" x14ac:dyDescent="0.25">
      <c r="A104" s="2"/>
      <c r="B104" s="73"/>
      <c r="C104" s="74"/>
      <c r="D104" s="74"/>
      <c r="E104" s="75"/>
      <c r="F104" s="76"/>
      <c r="G104" s="77"/>
    </row>
    <row r="105" spans="1:255" s="124" customFormat="1" ht="12" customHeight="1" x14ac:dyDescent="0.25">
      <c r="A105" s="118"/>
      <c r="B105" s="111" t="s">
        <v>32</v>
      </c>
      <c r="C105" s="112"/>
      <c r="D105" s="113"/>
      <c r="E105" s="113"/>
      <c r="F105" s="114"/>
      <c r="G105" s="115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3"/>
      <c r="GQ105" s="123"/>
      <c r="GR105" s="123"/>
      <c r="GS105" s="123"/>
      <c r="GT105" s="123"/>
      <c r="GU105" s="123"/>
      <c r="GV105" s="123"/>
      <c r="GW105" s="123"/>
      <c r="GX105" s="123"/>
      <c r="GY105" s="123"/>
      <c r="GZ105" s="123"/>
      <c r="HA105" s="123"/>
      <c r="HB105" s="123"/>
      <c r="HC105" s="123"/>
      <c r="HD105" s="123"/>
      <c r="HE105" s="123"/>
      <c r="HF105" s="123"/>
      <c r="HG105" s="123"/>
      <c r="HH105" s="123"/>
      <c r="HI105" s="123"/>
      <c r="HJ105" s="123"/>
      <c r="HK105" s="123"/>
      <c r="HL105" s="123"/>
      <c r="HM105" s="123"/>
      <c r="HN105" s="123"/>
      <c r="HO105" s="123"/>
      <c r="HP105" s="123"/>
      <c r="HQ105" s="123"/>
      <c r="HR105" s="123"/>
      <c r="HS105" s="123"/>
      <c r="HT105" s="123"/>
      <c r="HU105" s="123"/>
      <c r="HV105" s="123"/>
      <c r="HW105" s="123"/>
      <c r="HX105" s="123"/>
      <c r="HY105" s="123"/>
      <c r="HZ105" s="123"/>
      <c r="IA105" s="123"/>
      <c r="IB105" s="123"/>
      <c r="IC105" s="123"/>
      <c r="ID105" s="123"/>
      <c r="IE105" s="123"/>
      <c r="IF105" s="123"/>
      <c r="IG105" s="123"/>
      <c r="IH105" s="123"/>
      <c r="II105" s="123"/>
      <c r="IJ105" s="123"/>
      <c r="IK105" s="123"/>
      <c r="IL105" s="123"/>
      <c r="IM105" s="123"/>
      <c r="IN105" s="123"/>
      <c r="IO105" s="123"/>
      <c r="IP105" s="123"/>
      <c r="IQ105" s="123"/>
      <c r="IR105" s="123"/>
      <c r="IS105" s="123"/>
      <c r="IT105" s="123"/>
      <c r="IU105" s="123"/>
    </row>
    <row r="106" spans="1:255" s="124" customFormat="1" ht="24" customHeight="1" x14ac:dyDescent="0.25">
      <c r="A106" s="118"/>
      <c r="B106" s="134" t="s">
        <v>33</v>
      </c>
      <c r="C106" s="134" t="s">
        <v>29</v>
      </c>
      <c r="D106" s="134" t="s">
        <v>30</v>
      </c>
      <c r="E106" s="134" t="s">
        <v>17</v>
      </c>
      <c r="F106" s="134" t="s">
        <v>18</v>
      </c>
      <c r="G106" s="134" t="s">
        <v>19</v>
      </c>
      <c r="H106" s="123"/>
      <c r="I106" s="123"/>
      <c r="J106" s="123"/>
      <c r="K106" s="131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  <c r="IE106" s="123"/>
      <c r="IF106" s="123"/>
      <c r="IG106" s="123"/>
      <c r="IH106" s="123"/>
      <c r="II106" s="123"/>
      <c r="IJ106" s="123"/>
      <c r="IK106" s="123"/>
      <c r="IL106" s="123"/>
      <c r="IM106" s="123"/>
      <c r="IN106" s="123"/>
      <c r="IO106" s="123"/>
      <c r="IP106" s="123"/>
      <c r="IQ106" s="123"/>
      <c r="IR106" s="123"/>
      <c r="IS106" s="123"/>
      <c r="IT106" s="123"/>
      <c r="IU106" s="123"/>
    </row>
    <row r="107" spans="1:255" s="124" customFormat="1" ht="12" customHeight="1" x14ac:dyDescent="0.25">
      <c r="A107" s="118"/>
      <c r="B107" s="119"/>
      <c r="C107" s="120"/>
      <c r="D107" s="120"/>
      <c r="E107" s="120"/>
      <c r="F107" s="121"/>
      <c r="G107" s="122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  <c r="IH107" s="123"/>
      <c r="II107" s="123"/>
      <c r="IJ107" s="123"/>
      <c r="IK107" s="123"/>
      <c r="IL107" s="123"/>
      <c r="IM107" s="123"/>
      <c r="IN107" s="123"/>
      <c r="IO107" s="123"/>
      <c r="IP107" s="123"/>
      <c r="IQ107" s="123"/>
      <c r="IR107" s="123"/>
      <c r="IS107" s="123"/>
      <c r="IT107" s="123"/>
      <c r="IU107" s="123"/>
    </row>
    <row r="108" spans="1:255" ht="12.75" customHeight="1" x14ac:dyDescent="0.25">
      <c r="A108" s="5"/>
      <c r="B108" s="81" t="s">
        <v>34</v>
      </c>
      <c r="C108" s="82"/>
      <c r="D108" s="82"/>
      <c r="E108" s="82"/>
      <c r="F108" s="132"/>
      <c r="G108" s="133">
        <f>+G107</f>
        <v>0</v>
      </c>
      <c r="IS108" s="1"/>
      <c r="IT108" s="1"/>
      <c r="IU108" s="1"/>
    </row>
    <row r="109" spans="1:255" s="1" customFormat="1" ht="12" customHeight="1" x14ac:dyDescent="0.25">
      <c r="A109" s="2"/>
      <c r="B109" s="29"/>
      <c r="C109" s="29"/>
      <c r="D109" s="29"/>
      <c r="E109" s="29"/>
      <c r="F109" s="30"/>
      <c r="G109" s="68"/>
    </row>
    <row r="110" spans="1:255" s="1" customFormat="1" ht="12" customHeight="1" x14ac:dyDescent="0.25">
      <c r="A110" s="26"/>
      <c r="B110" s="31" t="s">
        <v>35</v>
      </c>
      <c r="C110" s="32"/>
      <c r="D110" s="32"/>
      <c r="E110" s="32"/>
      <c r="F110" s="32"/>
      <c r="G110" s="33">
        <f>G30+G35+G54+G103+G108</f>
        <v>7458296</v>
      </c>
    </row>
    <row r="111" spans="1:255" s="1" customFormat="1" ht="12" customHeight="1" x14ac:dyDescent="0.25">
      <c r="A111" s="26"/>
      <c r="B111" s="34" t="s">
        <v>36</v>
      </c>
      <c r="C111" s="20"/>
      <c r="D111" s="20"/>
      <c r="E111" s="20"/>
      <c r="F111" s="20"/>
      <c r="G111" s="35">
        <f>G110*0.05</f>
        <v>372914.80000000005</v>
      </c>
    </row>
    <row r="112" spans="1:255" s="1" customFormat="1" ht="12" customHeight="1" x14ac:dyDescent="0.25">
      <c r="A112" s="26"/>
      <c r="B112" s="36" t="s">
        <v>37</v>
      </c>
      <c r="C112" s="19"/>
      <c r="D112" s="19"/>
      <c r="E112" s="19"/>
      <c r="F112" s="19"/>
      <c r="G112" s="37">
        <f>G111+G110</f>
        <v>7831210.7999999998</v>
      </c>
    </row>
    <row r="113" spans="1:7" s="1" customFormat="1" ht="12" customHeight="1" x14ac:dyDescent="0.25">
      <c r="A113" s="26"/>
      <c r="B113" s="34" t="s">
        <v>38</v>
      </c>
      <c r="C113" s="20"/>
      <c r="D113" s="20"/>
      <c r="E113" s="20"/>
      <c r="F113" s="20"/>
      <c r="G113" s="35">
        <f>G12</f>
        <v>13500000</v>
      </c>
    </row>
    <row r="114" spans="1:7" s="1" customFormat="1" ht="12" customHeight="1" x14ac:dyDescent="0.25">
      <c r="A114" s="26"/>
      <c r="B114" s="38" t="s">
        <v>39</v>
      </c>
      <c r="C114" s="39"/>
      <c r="D114" s="39"/>
      <c r="E114" s="39"/>
      <c r="F114" s="39"/>
      <c r="G114" s="135">
        <f>G113-G112</f>
        <v>5668789.2000000002</v>
      </c>
    </row>
    <row r="115" spans="1:7" s="1" customFormat="1" ht="12" customHeight="1" x14ac:dyDescent="0.25">
      <c r="A115" s="26"/>
      <c r="B115" s="27" t="s">
        <v>40</v>
      </c>
      <c r="C115" s="28"/>
      <c r="D115" s="28"/>
      <c r="E115" s="28"/>
      <c r="F115" s="28"/>
      <c r="G115" s="69"/>
    </row>
    <row r="116" spans="1:7" s="1" customFormat="1" ht="12.75" customHeight="1" thickBot="1" x14ac:dyDescent="0.3">
      <c r="A116" s="26"/>
      <c r="B116" s="40"/>
      <c r="C116" s="28"/>
      <c r="D116" s="28"/>
      <c r="E116" s="28"/>
      <c r="F116" s="28"/>
      <c r="G116" s="69"/>
    </row>
    <row r="117" spans="1:7" s="1" customFormat="1" ht="12" customHeight="1" x14ac:dyDescent="0.25">
      <c r="A117" s="26"/>
      <c r="B117" s="51" t="s">
        <v>41</v>
      </c>
      <c r="C117" s="52"/>
      <c r="D117" s="52"/>
      <c r="E117" s="52"/>
      <c r="F117" s="53"/>
      <c r="G117" s="69"/>
    </row>
    <row r="118" spans="1:7" s="1" customFormat="1" ht="12" customHeight="1" x14ac:dyDescent="0.25">
      <c r="A118" s="26"/>
      <c r="B118" s="54" t="s">
        <v>42</v>
      </c>
      <c r="C118" s="25"/>
      <c r="D118" s="25"/>
      <c r="E118" s="25"/>
      <c r="F118" s="55"/>
      <c r="G118" s="69"/>
    </row>
    <row r="119" spans="1:7" s="1" customFormat="1" ht="12" customHeight="1" x14ac:dyDescent="0.25">
      <c r="A119" s="26"/>
      <c r="B119" s="54" t="s">
        <v>43</v>
      </c>
      <c r="C119" s="25"/>
      <c r="D119" s="25"/>
      <c r="E119" s="25"/>
      <c r="F119" s="55"/>
      <c r="G119" s="69"/>
    </row>
    <row r="120" spans="1:7" s="1" customFormat="1" ht="12" customHeight="1" x14ac:dyDescent="0.25">
      <c r="A120" s="26"/>
      <c r="B120" s="54" t="s">
        <v>44</v>
      </c>
      <c r="C120" s="25"/>
      <c r="D120" s="25"/>
      <c r="E120" s="25"/>
      <c r="F120" s="55"/>
      <c r="G120" s="69"/>
    </row>
    <row r="121" spans="1:7" s="1" customFormat="1" ht="12" customHeight="1" x14ac:dyDescent="0.25">
      <c r="A121" s="26"/>
      <c r="B121" s="54" t="s">
        <v>45</v>
      </c>
      <c r="C121" s="25"/>
      <c r="D121" s="25"/>
      <c r="E121" s="25"/>
      <c r="F121" s="55"/>
      <c r="G121" s="69"/>
    </row>
    <row r="122" spans="1:7" s="1" customFormat="1" ht="12" customHeight="1" x14ac:dyDescent="0.25">
      <c r="A122" s="26"/>
      <c r="B122" s="54" t="s">
        <v>46</v>
      </c>
      <c r="C122" s="25"/>
      <c r="D122" s="25"/>
      <c r="E122" s="25"/>
      <c r="F122" s="55"/>
      <c r="G122" s="69"/>
    </row>
    <row r="123" spans="1:7" s="1" customFormat="1" ht="12.75" customHeight="1" thickBot="1" x14ac:dyDescent="0.3">
      <c r="A123" s="26"/>
      <c r="B123" s="56" t="s">
        <v>47</v>
      </c>
      <c r="C123" s="57"/>
      <c r="D123" s="57"/>
      <c r="E123" s="57"/>
      <c r="F123" s="58"/>
      <c r="G123" s="69"/>
    </row>
    <row r="124" spans="1:7" s="1" customFormat="1" ht="12.75" customHeight="1" x14ac:dyDescent="0.25">
      <c r="A124" s="26"/>
      <c r="B124" s="49"/>
      <c r="C124" s="25"/>
      <c r="D124" s="25"/>
      <c r="E124" s="25"/>
      <c r="F124" s="25"/>
      <c r="G124" s="69"/>
    </row>
    <row r="125" spans="1:7" s="1" customFormat="1" ht="15" customHeight="1" thickBot="1" x14ac:dyDescent="0.3">
      <c r="A125" s="26"/>
      <c r="B125" s="85" t="s">
        <v>48</v>
      </c>
      <c r="C125" s="86"/>
      <c r="D125" s="48"/>
      <c r="E125" s="21"/>
      <c r="F125" s="21"/>
      <c r="G125" s="69"/>
    </row>
    <row r="126" spans="1:7" s="1" customFormat="1" ht="12" customHeight="1" x14ac:dyDescent="0.25">
      <c r="A126" s="26"/>
      <c r="B126" s="42" t="s">
        <v>33</v>
      </c>
      <c r="C126" s="79" t="s">
        <v>49</v>
      </c>
      <c r="D126" s="80" t="s">
        <v>50</v>
      </c>
      <c r="E126" s="21"/>
      <c r="F126" s="21"/>
      <c r="G126" s="69"/>
    </row>
    <row r="127" spans="1:7" s="1" customFormat="1" ht="12" customHeight="1" x14ac:dyDescent="0.25">
      <c r="A127" s="26"/>
      <c r="B127" s="43" t="s">
        <v>51</v>
      </c>
      <c r="C127" s="22">
        <f>G30</f>
        <v>2145000</v>
      </c>
      <c r="D127" s="44">
        <f>(C127/C133)</f>
        <v>0.27390400472938364</v>
      </c>
      <c r="E127" s="21"/>
      <c r="F127" s="21"/>
      <c r="G127" s="69"/>
    </row>
    <row r="128" spans="1:7" s="1" customFormat="1" ht="12" customHeight="1" x14ac:dyDescent="0.25">
      <c r="A128" s="26"/>
      <c r="B128" s="43" t="s">
        <v>52</v>
      </c>
      <c r="C128" s="22">
        <f>G35</f>
        <v>150000</v>
      </c>
      <c r="D128" s="44">
        <v>0</v>
      </c>
      <c r="E128" s="21"/>
      <c r="F128" s="21"/>
      <c r="G128" s="69"/>
    </row>
    <row r="129" spans="1:7" s="1" customFormat="1" ht="12" customHeight="1" x14ac:dyDescent="0.25">
      <c r="A129" s="26"/>
      <c r="B129" s="43" t="s">
        <v>53</v>
      </c>
      <c r="C129" s="22">
        <f>G54</f>
        <v>555000</v>
      </c>
      <c r="D129" s="44">
        <f>(C129/C133)</f>
        <v>7.0870266957952399E-2</v>
      </c>
      <c r="E129" s="21"/>
      <c r="F129" s="21"/>
      <c r="G129" s="69"/>
    </row>
    <row r="130" spans="1:7" s="1" customFormat="1" ht="12" customHeight="1" x14ac:dyDescent="0.25">
      <c r="A130" s="26"/>
      <c r="B130" s="43" t="s">
        <v>28</v>
      </c>
      <c r="C130" s="22">
        <f>G103</f>
        <v>4608296</v>
      </c>
      <c r="D130" s="44">
        <f>(C130/C133)</f>
        <v>0.58845255448876443</v>
      </c>
      <c r="E130" s="21"/>
      <c r="F130" s="21"/>
      <c r="G130" s="69"/>
    </row>
    <row r="131" spans="1:7" s="1" customFormat="1" ht="12" customHeight="1" x14ac:dyDescent="0.25">
      <c r="A131" s="26"/>
      <c r="B131" s="43" t="s">
        <v>54</v>
      </c>
      <c r="C131" s="23">
        <f>G108</f>
        <v>0</v>
      </c>
      <c r="D131" s="44">
        <f>(C131/C133)</f>
        <v>0</v>
      </c>
      <c r="E131" s="24"/>
      <c r="F131" s="24"/>
      <c r="G131" s="69"/>
    </row>
    <row r="132" spans="1:7" s="1" customFormat="1" ht="12" customHeight="1" x14ac:dyDescent="0.25">
      <c r="A132" s="26"/>
      <c r="B132" s="43" t="s">
        <v>55</v>
      </c>
      <c r="C132" s="23">
        <f>G111</f>
        <v>372914.80000000005</v>
      </c>
      <c r="D132" s="44">
        <f>(C132/C133)</f>
        <v>4.7619047619047623E-2</v>
      </c>
      <c r="E132" s="24"/>
      <c r="F132" s="24"/>
      <c r="G132" s="69"/>
    </row>
    <row r="133" spans="1:7" s="1" customFormat="1" ht="12.75" customHeight="1" thickBot="1" x14ac:dyDescent="0.3">
      <c r="A133" s="26"/>
      <c r="B133" s="45" t="s">
        <v>56</v>
      </c>
      <c r="C133" s="46">
        <f>SUM(C127:C132)</f>
        <v>7831210.7999999998</v>
      </c>
      <c r="D133" s="47">
        <f>SUM(D127:D132)</f>
        <v>0.9808458737951482</v>
      </c>
      <c r="E133" s="24"/>
      <c r="F133" s="24"/>
      <c r="G133" s="69"/>
    </row>
    <row r="134" spans="1:7" s="1" customFormat="1" ht="12" customHeight="1" x14ac:dyDescent="0.25">
      <c r="A134" s="26"/>
      <c r="B134" s="40"/>
      <c r="C134" s="28"/>
      <c r="D134" s="28"/>
      <c r="E134" s="28"/>
      <c r="F134" s="28"/>
      <c r="G134" s="69"/>
    </row>
    <row r="135" spans="1:7" s="1" customFormat="1" ht="12.75" customHeight="1" thickBot="1" x14ac:dyDescent="0.3">
      <c r="A135" s="26"/>
      <c r="B135" s="41"/>
      <c r="C135" s="28"/>
      <c r="D135" s="28"/>
      <c r="E135" s="28"/>
      <c r="F135" s="28"/>
      <c r="G135" s="69"/>
    </row>
    <row r="136" spans="1:7" s="1" customFormat="1" ht="12" customHeight="1" thickBot="1" x14ac:dyDescent="0.3">
      <c r="A136" s="26"/>
      <c r="B136" s="87" t="s">
        <v>89</v>
      </c>
      <c r="C136" s="88"/>
      <c r="D136" s="88"/>
      <c r="E136" s="89"/>
      <c r="F136" s="24"/>
      <c r="G136" s="69"/>
    </row>
    <row r="137" spans="1:7" s="1" customFormat="1" ht="12" customHeight="1" x14ac:dyDescent="0.25">
      <c r="A137" s="26"/>
      <c r="B137" s="60" t="s">
        <v>90</v>
      </c>
      <c r="C137" s="78">
        <v>15000</v>
      </c>
      <c r="D137" s="78">
        <v>17000</v>
      </c>
      <c r="E137" s="78">
        <v>19000</v>
      </c>
      <c r="F137" s="59"/>
      <c r="G137" s="70"/>
    </row>
    <row r="138" spans="1:7" s="1" customFormat="1" ht="12.75" customHeight="1" thickBot="1" x14ac:dyDescent="0.3">
      <c r="A138" s="26"/>
      <c r="B138" s="45" t="s">
        <v>91</v>
      </c>
      <c r="C138" s="46">
        <f>(G112/C137)</f>
        <v>522.08072000000004</v>
      </c>
      <c r="D138" s="46">
        <f>(G112/D137)</f>
        <v>460.65945882352941</v>
      </c>
      <c r="E138" s="61">
        <f>(G112/E137)</f>
        <v>412.16898947368418</v>
      </c>
      <c r="F138" s="59"/>
      <c r="G138" s="70"/>
    </row>
    <row r="139" spans="1:7" s="1" customFormat="1" ht="15.6" customHeight="1" x14ac:dyDescent="0.25">
      <c r="A139" s="26"/>
      <c r="B139" s="50" t="s">
        <v>57</v>
      </c>
      <c r="C139" s="25"/>
      <c r="D139" s="25"/>
      <c r="E139" s="25"/>
      <c r="F139" s="25"/>
      <c r="G139" s="71"/>
    </row>
  </sheetData>
  <mergeCells count="9">
    <mergeCell ref="B17:G17"/>
    <mergeCell ref="B125:C125"/>
    <mergeCell ref="B136:E13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scale="3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2023-02-01T15:53:20Z</dcterms:modified>
</cp:coreProperties>
</file>